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100 - Bourací práce a ..." sheetId="2" r:id="rId2"/>
    <sheet name="SO 101 - Zázemí pro stánky" sheetId="3" r:id="rId3"/>
    <sheet name="SO 500 - Hřiště" sheetId="4" r:id="rId4"/>
    <sheet name="SO 300 - Otevřené sezení" sheetId="5" r:id="rId5"/>
    <sheet name="SO 700 - Fontána" sheetId="6" r:id="rId6"/>
    <sheet name="SO 600 - Ostatní vybavení" sheetId="7" r:id="rId7"/>
    <sheet name="SO 990 - Elektroinstalace" sheetId="8" r:id="rId8"/>
    <sheet name="SO 800 - Sadové úpravy" sheetId="9" r:id="rId9"/>
    <sheet name="TZB vně - Areálové r - TZ..." sheetId="10" r:id="rId10"/>
    <sheet name="TZB vně - Přeložka p - TZ..." sheetId="11" r:id="rId11"/>
    <sheet name="TZB vně - Přeložka v - TZ..." sheetId="12" r:id="rId12"/>
    <sheet name="TZB vně - Přípoj (1) - TZ..." sheetId="13" r:id="rId13"/>
    <sheet name="TZB vně - Přípojka k - TZ..." sheetId="14" r:id="rId14"/>
    <sheet name="TZB vně - Přípojky_r - TZ..." sheetId="15" r:id="rId15"/>
    <sheet name="TZB vnitřky_SO 0 (1) - TZ..." sheetId="16" r:id="rId16"/>
    <sheet name="TZB vnitřky_SO 0 (2) - TZ..." sheetId="17" r:id="rId17"/>
    <sheet name="TZB vnitřky_SO 01 -  - TZ..." sheetId="18" r:id="rId18"/>
    <sheet name="SO 900 - VRN" sheetId="19" r:id="rId19"/>
    <sheet name="Pokyny pro vyplnění" sheetId="20" r:id="rId20"/>
  </sheets>
  <definedNames>
    <definedName name="_xlnm.Print_Area" localSheetId="0">'Rekapitulace stavby'!$D$4:$AO$33,'Rekapitulace stavby'!$C$39:$AQ$70</definedName>
    <definedName name="_xlnm.Print_Titles" localSheetId="0">'Rekapitulace stavby'!$49:$49</definedName>
    <definedName name="_xlnm._FilterDatabase" localSheetId="1" hidden="1">'SO 100 - Bourací práce a ...'!$C$81:$K$184</definedName>
    <definedName name="_xlnm.Print_Area" localSheetId="1">'SO 100 - Bourací práce a ...'!$C$4:$J$36,'SO 100 - Bourací práce a ...'!$C$42:$J$63,'SO 100 - Bourací práce a ...'!$C$69:$K$184</definedName>
    <definedName name="_xlnm.Print_Titles" localSheetId="1">'SO 100 - Bourací práce a ...'!$81:$81</definedName>
    <definedName name="_xlnm._FilterDatabase" localSheetId="2" hidden="1">'SO 101 - Zázemí pro stánky'!$C$94:$K$273</definedName>
    <definedName name="_xlnm.Print_Area" localSheetId="2">'SO 101 - Zázemí pro stánky'!$C$4:$J$36,'SO 101 - Zázemí pro stánky'!$C$42:$J$76,'SO 101 - Zázemí pro stánky'!$C$82:$K$273</definedName>
    <definedName name="_xlnm.Print_Titles" localSheetId="2">'SO 101 - Zázemí pro stánky'!$94:$94</definedName>
    <definedName name="_xlnm._FilterDatabase" localSheetId="3" hidden="1">'SO 500 - Hřiště'!$C$76:$K$95</definedName>
    <definedName name="_xlnm.Print_Area" localSheetId="3">'SO 500 - Hřiště'!$C$4:$J$36,'SO 500 - Hřiště'!$C$42:$J$58,'SO 500 - Hřiště'!$C$64:$K$95</definedName>
    <definedName name="_xlnm.Print_Titles" localSheetId="3">'SO 500 - Hřiště'!$76:$76</definedName>
    <definedName name="_xlnm._FilterDatabase" localSheetId="4" hidden="1">'SO 300 - Otevřené sezení'!$C$84:$K$164</definedName>
    <definedName name="_xlnm.Print_Area" localSheetId="4">'SO 300 - Otevřené sezení'!$C$4:$J$36,'SO 300 - Otevřené sezení'!$C$42:$J$66,'SO 300 - Otevřené sezení'!$C$72:$K$164</definedName>
    <definedName name="_xlnm.Print_Titles" localSheetId="4">'SO 300 - Otevřené sezení'!$84:$84</definedName>
    <definedName name="_xlnm._FilterDatabase" localSheetId="5" hidden="1">'SO 700 - Fontána'!$C$84:$K$156</definedName>
    <definedName name="_xlnm.Print_Area" localSheetId="5">'SO 700 - Fontána'!$C$4:$J$36,'SO 700 - Fontána'!$C$42:$J$66,'SO 700 - Fontána'!$C$72:$K$156</definedName>
    <definedName name="_xlnm.Print_Titles" localSheetId="5">'SO 700 - Fontána'!$84:$84</definedName>
    <definedName name="_xlnm._FilterDatabase" localSheetId="6" hidden="1">'SO 600 - Ostatní vybavení'!$C$77:$K$86</definedName>
    <definedName name="_xlnm.Print_Area" localSheetId="6">'SO 600 - Ostatní vybavení'!$C$4:$J$36,'SO 600 - Ostatní vybavení'!$C$42:$J$59,'SO 600 - Ostatní vybavení'!$C$65:$K$86</definedName>
    <definedName name="_xlnm.Print_Titles" localSheetId="6">'SO 600 - Ostatní vybavení'!$77:$77</definedName>
    <definedName name="_xlnm._FilterDatabase" localSheetId="7" hidden="1">'SO 990 - Elektroinstalace'!$C$83:$K$210</definedName>
    <definedName name="_xlnm.Print_Area" localSheetId="7">'SO 990 - Elektroinstalace'!$C$4:$J$36,'SO 990 - Elektroinstalace'!$C$42:$J$65,'SO 990 - Elektroinstalace'!$C$71:$K$210</definedName>
    <definedName name="_xlnm.Print_Titles" localSheetId="7">'SO 990 - Elektroinstalace'!$83:$83</definedName>
    <definedName name="_xlnm._FilterDatabase" localSheetId="8" hidden="1">'SO 800 - Sadové úpravy'!$C$78:$K$301</definedName>
    <definedName name="_xlnm.Print_Area" localSheetId="8">'SO 800 - Sadové úpravy'!$C$4:$J$36,'SO 800 - Sadové úpravy'!$C$42:$J$60,'SO 800 - Sadové úpravy'!$C$66:$K$301</definedName>
    <definedName name="_xlnm.Print_Titles" localSheetId="8">'SO 800 - Sadové úpravy'!$78:$78</definedName>
    <definedName name="_xlnm._FilterDatabase" localSheetId="9" hidden="1">'TZB vně - Areálové r - TZ...'!$C$83:$K$146</definedName>
    <definedName name="_xlnm.Print_Area" localSheetId="9">'TZB vně - Areálové r - TZ...'!$C$4:$J$36,'TZB vně - Areálové r - TZ...'!$C$42:$J$65,'TZB vně - Areálové r - TZ...'!$C$71:$K$146</definedName>
    <definedName name="_xlnm.Print_Titles" localSheetId="9">'TZB vně - Areálové r - TZ...'!$83:$83</definedName>
    <definedName name="_xlnm._FilterDatabase" localSheetId="10" hidden="1">'TZB vně - Přeložka p - TZ...'!$C$82:$K$167</definedName>
    <definedName name="_xlnm.Print_Area" localSheetId="10">'TZB vně - Přeložka p - TZ...'!$C$4:$J$36,'TZB vně - Přeložka p - TZ...'!$C$42:$J$64,'TZB vně - Přeložka p - TZ...'!$C$70:$K$167</definedName>
    <definedName name="_xlnm.Print_Titles" localSheetId="10">'TZB vně - Přeložka p - TZ...'!$82:$82</definedName>
    <definedName name="_xlnm._FilterDatabase" localSheetId="11" hidden="1">'TZB vně - Přeložka v - TZ...'!$C$86:$K$200</definedName>
    <definedName name="_xlnm.Print_Area" localSheetId="11">'TZB vně - Přeložka v - TZ...'!$C$4:$J$36,'TZB vně - Přeložka v - TZ...'!$C$42:$J$68,'TZB vně - Přeložka v - TZ...'!$C$74:$K$200</definedName>
    <definedName name="_xlnm.Print_Titles" localSheetId="11">'TZB vně - Přeložka v - TZ...'!$86:$86</definedName>
    <definedName name="_xlnm._FilterDatabase" localSheetId="12" hidden="1">'TZB vně - Přípoj (1) - TZ...'!$C$85:$K$147</definedName>
    <definedName name="_xlnm.Print_Area" localSheetId="12">'TZB vně - Přípoj (1) - TZ...'!$C$4:$J$36,'TZB vně - Přípoj (1) - TZ...'!$C$42:$J$67,'TZB vně - Přípoj (1) - TZ...'!$C$73:$K$147</definedName>
    <definedName name="_xlnm.Print_Titles" localSheetId="12">'TZB vně - Přípoj (1) - TZ...'!$85:$85</definedName>
    <definedName name="_xlnm._FilterDatabase" localSheetId="13" hidden="1">'TZB vně - Přípojka k - TZ...'!$C$87:$K$165</definedName>
    <definedName name="_xlnm.Print_Area" localSheetId="13">'TZB vně - Přípojka k - TZ...'!$C$4:$J$36,'TZB vně - Přípojka k - TZ...'!$C$42:$J$69,'TZB vně - Přípojka k - TZ...'!$C$75:$K$165</definedName>
    <definedName name="_xlnm.Print_Titles" localSheetId="13">'TZB vně - Přípojka k - TZ...'!$87:$87</definedName>
    <definedName name="_xlnm._FilterDatabase" localSheetId="14" hidden="1">'TZB vně - Přípojky_r - TZ...'!$C$85:$K$145</definedName>
    <definedName name="_xlnm.Print_Area" localSheetId="14">'TZB vně - Přípojky_r - TZ...'!$C$4:$J$36,'TZB vně - Přípojky_r - TZ...'!$C$42:$J$67,'TZB vně - Přípojky_r - TZ...'!$C$73:$K$145</definedName>
    <definedName name="_xlnm.Print_Titles" localSheetId="14">'TZB vně - Přípojky_r - TZ...'!$85:$85</definedName>
    <definedName name="_xlnm._FilterDatabase" localSheetId="15" hidden="1">'TZB vnitřky_SO 0 (1) - TZ...'!$C$81:$K$102</definedName>
    <definedName name="_xlnm.Print_Area" localSheetId="15">'TZB vnitřky_SO 0 (1) - TZ...'!$C$4:$J$36,'TZB vnitřky_SO 0 (1) - TZ...'!$C$42:$J$63,'TZB vnitřky_SO 0 (1) - TZ...'!$C$69:$K$102</definedName>
    <definedName name="_xlnm.Print_Titles" localSheetId="15">'TZB vnitřky_SO 0 (1) - TZ...'!$81:$81</definedName>
    <definedName name="_xlnm._FilterDatabase" localSheetId="16" hidden="1">'TZB vnitřky_SO 0 (2) - TZ...'!$C$81:$K$98</definedName>
    <definedName name="_xlnm.Print_Area" localSheetId="16">'TZB vnitřky_SO 0 (2) - TZ...'!$C$4:$J$36,'TZB vnitřky_SO 0 (2) - TZ...'!$C$42:$J$63,'TZB vnitřky_SO 0 (2) - TZ...'!$C$69:$K$98</definedName>
    <definedName name="_xlnm.Print_Titles" localSheetId="16">'TZB vnitřky_SO 0 (2) - TZ...'!$81:$81</definedName>
    <definedName name="_xlnm._FilterDatabase" localSheetId="17" hidden="1">'TZB vnitřky_SO 01 -  - TZ...'!$C$86:$K$165</definedName>
    <definedName name="_xlnm.Print_Area" localSheetId="17">'TZB vnitřky_SO 01 -  - TZ...'!$C$4:$J$36,'TZB vnitřky_SO 01 -  - TZ...'!$C$42:$J$68,'TZB vnitřky_SO 01 -  - TZ...'!$C$74:$K$165</definedName>
    <definedName name="_xlnm.Print_Titles" localSheetId="17">'TZB vnitřky_SO 01 -  - TZ...'!$86:$86</definedName>
    <definedName name="_xlnm._FilterDatabase" localSheetId="18" hidden="1">'SO 900 - VRN'!$C$82:$K$106</definedName>
    <definedName name="_xlnm.Print_Area" localSheetId="18">'SO 900 - VRN'!$C$4:$J$36,'SO 900 - VRN'!$C$42:$J$64,'SO 900 - VRN'!$C$70:$K$106</definedName>
    <definedName name="_xlnm.Print_Titles" localSheetId="18">'SO 900 - VRN'!$82:$82</definedName>
    <definedName name="_xlnm.Print_Area" localSheetId="19">'Pokyny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69"/>
  <c r="AX69"/>
  <c i="19" r="BI106"/>
  <c r="BH106"/>
  <c r="BG106"/>
  <c r="BF106"/>
  <c r="T106"/>
  <c r="R106"/>
  <c r="P106"/>
  <c r="BK106"/>
  <c r="J106"/>
  <c r="BE106"/>
  <c r="BI105"/>
  <c r="BH105"/>
  <c r="BG105"/>
  <c r="BF105"/>
  <c r="T105"/>
  <c r="T104"/>
  <c r="R105"/>
  <c r="R104"/>
  <c r="P105"/>
  <c r="P104"/>
  <c r="BK105"/>
  <c r="BK104"/>
  <c r="J104"/>
  <c r="J105"/>
  <c r="BE105"/>
  <c r="J63"/>
  <c r="BI103"/>
  <c r="BH103"/>
  <c r="BG103"/>
  <c r="BF103"/>
  <c r="T103"/>
  <c r="T102"/>
  <c r="R103"/>
  <c r="R102"/>
  <c r="P103"/>
  <c r="P102"/>
  <c r="BK103"/>
  <c r="BK102"/>
  <c r="J102"/>
  <c r="J103"/>
  <c r="BE103"/>
  <c r="J62"/>
  <c r="BI101"/>
  <c r="BH101"/>
  <c r="BG101"/>
  <c r="BF101"/>
  <c r="T101"/>
  <c r="T100"/>
  <c r="R101"/>
  <c r="R100"/>
  <c r="P101"/>
  <c r="P100"/>
  <c r="BK101"/>
  <c r="BK100"/>
  <c r="J100"/>
  <c r="J101"/>
  <c r="BE101"/>
  <c r="J61"/>
  <c r="BI99"/>
  <c r="BH99"/>
  <c r="BG99"/>
  <c r="BF99"/>
  <c r="T99"/>
  <c r="R99"/>
  <c r="P99"/>
  <c r="BK99"/>
  <c r="J99"/>
  <c r="BE99"/>
  <c r="BI98"/>
  <c r="BH98"/>
  <c r="BG98"/>
  <c r="BF98"/>
  <c r="T98"/>
  <c r="R98"/>
  <c r="P98"/>
  <c r="BK98"/>
  <c r="J98"/>
  <c r="BE98"/>
  <c r="BI97"/>
  <c r="BH97"/>
  <c r="BG97"/>
  <c r="BF97"/>
  <c r="T97"/>
  <c r="T96"/>
  <c r="R97"/>
  <c r="R96"/>
  <c r="P97"/>
  <c r="P96"/>
  <c r="BK97"/>
  <c r="BK96"/>
  <c r="J96"/>
  <c r="J97"/>
  <c r="BE97"/>
  <c r="J60"/>
  <c r="BI95"/>
  <c r="BH95"/>
  <c r="BG95"/>
  <c r="BF95"/>
  <c r="T95"/>
  <c r="R95"/>
  <c r="P95"/>
  <c r="BK95"/>
  <c r="J95"/>
  <c r="BE95"/>
  <c r="BI94"/>
  <c r="BH94"/>
  <c r="BG94"/>
  <c r="BF94"/>
  <c r="T94"/>
  <c r="T93"/>
  <c r="R94"/>
  <c r="R93"/>
  <c r="P94"/>
  <c r="P93"/>
  <c r="BK94"/>
  <c r="BK93"/>
  <c r="J93"/>
  <c r="J94"/>
  <c r="BE94"/>
  <c r="J59"/>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F34"/>
  <c i="1" r="BD69"/>
  <c i="19" r="BH86"/>
  <c r="F33"/>
  <c i="1" r="BC69"/>
  <c i="19" r="BG86"/>
  <c r="F32"/>
  <c i="1" r="BB69"/>
  <c i="19" r="BF86"/>
  <c r="J31"/>
  <c i="1" r="AW69"/>
  <c i="19" r="F31"/>
  <c i="1" r="BA69"/>
  <c i="19" r="T86"/>
  <c r="T85"/>
  <c r="T84"/>
  <c r="T83"/>
  <c r="R86"/>
  <c r="R85"/>
  <c r="R84"/>
  <c r="R83"/>
  <c r="P86"/>
  <c r="P85"/>
  <c r="P84"/>
  <c r="P83"/>
  <c i="1" r="AU69"/>
  <c i="19" r="BK86"/>
  <c r="BK85"/>
  <c r="J85"/>
  <c r="BK84"/>
  <c r="J84"/>
  <c r="BK83"/>
  <c r="J83"/>
  <c r="J56"/>
  <c r="J27"/>
  <c i="1" r="AG69"/>
  <c i="19" r="J86"/>
  <c r="BE86"/>
  <c r="J30"/>
  <c i="1" r="AV69"/>
  <c i="19" r="F30"/>
  <c i="1" r="AZ69"/>
  <c i="19" r="J58"/>
  <c r="J57"/>
  <c r="F77"/>
  <c r="E75"/>
  <c r="F49"/>
  <c r="E47"/>
  <c r="J36"/>
  <c r="J21"/>
  <c r="E21"/>
  <c r="J79"/>
  <c r="J51"/>
  <c r="J20"/>
  <c r="J18"/>
  <c r="E18"/>
  <c r="F80"/>
  <c r="F52"/>
  <c r="J17"/>
  <c r="J15"/>
  <c r="E15"/>
  <c r="F79"/>
  <c r="F51"/>
  <c r="J14"/>
  <c r="J12"/>
  <c r="J77"/>
  <c r="J49"/>
  <c r="E7"/>
  <c r="E73"/>
  <c r="E45"/>
  <c i="1" r="AY68"/>
  <c r="AX68"/>
  <c i="18" r="BI165"/>
  <c r="BH165"/>
  <c r="BG165"/>
  <c r="BF165"/>
  <c r="T165"/>
  <c r="T164"/>
  <c r="T163"/>
  <c r="R165"/>
  <c r="R164"/>
  <c r="R163"/>
  <c r="P165"/>
  <c r="P164"/>
  <c r="P163"/>
  <c r="BK165"/>
  <c r="BK164"/>
  <c r="J164"/>
  <c r="BK163"/>
  <c r="J163"/>
  <c r="J165"/>
  <c r="BE165"/>
  <c r="J67"/>
  <c r="J66"/>
  <c r="BI162"/>
  <c r="BH162"/>
  <c r="BG162"/>
  <c r="BF162"/>
  <c r="T162"/>
  <c r="T161"/>
  <c r="R162"/>
  <c r="R161"/>
  <c r="P162"/>
  <c r="P161"/>
  <c r="BK162"/>
  <c r="BK161"/>
  <c r="J161"/>
  <c r="J162"/>
  <c r="BE162"/>
  <c r="J65"/>
  <c r="BI160"/>
  <c r="BH160"/>
  <c r="BG160"/>
  <c r="BF160"/>
  <c r="T160"/>
  <c r="R160"/>
  <c r="P160"/>
  <c r="BK160"/>
  <c r="J160"/>
  <c r="BE160"/>
  <c r="BI159"/>
  <c r="BH159"/>
  <c r="BG159"/>
  <c r="BF159"/>
  <c r="T159"/>
  <c r="R159"/>
  <c r="P159"/>
  <c r="BK159"/>
  <c r="J159"/>
  <c r="BE159"/>
  <c r="BI158"/>
  <c r="BH158"/>
  <c r="BG158"/>
  <c r="BF158"/>
  <c r="T158"/>
  <c r="T157"/>
  <c r="R158"/>
  <c r="R157"/>
  <c r="P158"/>
  <c r="P157"/>
  <c r="BK158"/>
  <c r="BK157"/>
  <c r="J157"/>
  <c r="J158"/>
  <c r="BE158"/>
  <c r="J64"/>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T142"/>
  <c r="R143"/>
  <c r="R142"/>
  <c r="P143"/>
  <c r="P142"/>
  <c r="BK143"/>
  <c r="BK142"/>
  <c r="J142"/>
  <c r="J143"/>
  <c r="BE143"/>
  <c r="J63"/>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T126"/>
  <c r="R127"/>
  <c r="R126"/>
  <c r="P127"/>
  <c r="P126"/>
  <c r="BK127"/>
  <c r="BK126"/>
  <c r="J126"/>
  <c r="J127"/>
  <c r="BE127"/>
  <c r="J62"/>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T110"/>
  <c r="T109"/>
  <c r="R111"/>
  <c r="R110"/>
  <c r="R109"/>
  <c r="P111"/>
  <c r="P110"/>
  <c r="P109"/>
  <c r="BK111"/>
  <c r="BK110"/>
  <c r="J110"/>
  <c r="BK109"/>
  <c r="J109"/>
  <c r="J111"/>
  <c r="BE111"/>
  <c r="J61"/>
  <c r="J60"/>
  <c r="BI108"/>
  <c r="BH108"/>
  <c r="BG108"/>
  <c r="BF108"/>
  <c r="T108"/>
  <c r="T107"/>
  <c r="R108"/>
  <c r="R107"/>
  <c r="P108"/>
  <c r="P107"/>
  <c r="BK108"/>
  <c r="BK107"/>
  <c r="J107"/>
  <c r="J108"/>
  <c r="BE108"/>
  <c r="J59"/>
  <c r="BI104"/>
  <c r="BH104"/>
  <c r="BG104"/>
  <c r="BF104"/>
  <c r="T104"/>
  <c r="R104"/>
  <c r="P104"/>
  <c r="BK104"/>
  <c r="J104"/>
  <c r="BE104"/>
  <c r="BI103"/>
  <c r="BH103"/>
  <c r="BG103"/>
  <c r="BF103"/>
  <c r="T103"/>
  <c r="R103"/>
  <c r="P103"/>
  <c r="BK103"/>
  <c r="J103"/>
  <c r="BE103"/>
  <c r="BI102"/>
  <c r="BH102"/>
  <c r="BG102"/>
  <c r="BF102"/>
  <c r="T102"/>
  <c r="R102"/>
  <c r="P102"/>
  <c r="BK102"/>
  <c r="J102"/>
  <c r="BE102"/>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1"/>
  <c r="BH91"/>
  <c r="BG91"/>
  <c r="BF91"/>
  <c r="T91"/>
  <c r="R91"/>
  <c r="P91"/>
  <c r="BK91"/>
  <c r="J91"/>
  <c r="BE91"/>
  <c r="BI90"/>
  <c r="F34"/>
  <c i="1" r="BD68"/>
  <c i="18" r="BH90"/>
  <c r="F33"/>
  <c i="1" r="BC68"/>
  <c i="18" r="BG90"/>
  <c r="F32"/>
  <c i="1" r="BB68"/>
  <c i="18" r="BF90"/>
  <c r="J31"/>
  <c i="1" r="AW68"/>
  <c i="18" r="F31"/>
  <c i="1" r="BA68"/>
  <c i="18" r="T90"/>
  <c r="T89"/>
  <c r="T88"/>
  <c r="T87"/>
  <c r="R90"/>
  <c r="R89"/>
  <c r="R88"/>
  <c r="R87"/>
  <c r="P90"/>
  <c r="P89"/>
  <c r="P88"/>
  <c r="P87"/>
  <c i="1" r="AU68"/>
  <c i="18" r="BK90"/>
  <c r="BK89"/>
  <c r="J89"/>
  <c r="BK88"/>
  <c r="J88"/>
  <c r="BK87"/>
  <c r="J87"/>
  <c r="J56"/>
  <c r="J27"/>
  <c i="1" r="AG68"/>
  <c i="18" r="J90"/>
  <c r="BE90"/>
  <c r="J30"/>
  <c i="1" r="AV68"/>
  <c i="18" r="F30"/>
  <c i="1" r="AZ68"/>
  <c i="18" r="J58"/>
  <c r="J57"/>
  <c r="F81"/>
  <c r="E79"/>
  <c r="F49"/>
  <c r="E47"/>
  <c r="J36"/>
  <c r="J21"/>
  <c r="E21"/>
  <c r="J83"/>
  <c r="J51"/>
  <c r="J20"/>
  <c r="J18"/>
  <c r="E18"/>
  <c r="F84"/>
  <c r="F52"/>
  <c r="J17"/>
  <c r="J15"/>
  <c r="E15"/>
  <c r="F83"/>
  <c r="F51"/>
  <c r="J14"/>
  <c r="J12"/>
  <c r="J81"/>
  <c r="J49"/>
  <c r="E7"/>
  <c r="E77"/>
  <c r="E45"/>
  <c i="1" r="AY67"/>
  <c r="AX67"/>
  <c i="17" r="BI98"/>
  <c r="BH98"/>
  <c r="BG98"/>
  <c r="BF98"/>
  <c r="T98"/>
  <c r="T97"/>
  <c r="R98"/>
  <c r="R97"/>
  <c r="P98"/>
  <c r="P97"/>
  <c r="BK98"/>
  <c r="BK97"/>
  <c r="J97"/>
  <c r="J98"/>
  <c r="BE98"/>
  <c r="J62"/>
  <c r="BI96"/>
  <c r="BH96"/>
  <c r="BG96"/>
  <c r="BF96"/>
  <c r="T96"/>
  <c r="T95"/>
  <c r="T94"/>
  <c r="R96"/>
  <c r="R95"/>
  <c r="R94"/>
  <c r="P96"/>
  <c r="P95"/>
  <c r="P94"/>
  <c r="BK96"/>
  <c r="BK95"/>
  <c r="J95"/>
  <c r="BK94"/>
  <c r="J94"/>
  <c r="J96"/>
  <c r="BE96"/>
  <c r="J61"/>
  <c r="J60"/>
  <c r="BI93"/>
  <c r="BH93"/>
  <c r="BG93"/>
  <c r="BF93"/>
  <c r="T93"/>
  <c r="T92"/>
  <c r="R93"/>
  <c r="R92"/>
  <c r="P93"/>
  <c r="P92"/>
  <c r="BK93"/>
  <c r="BK92"/>
  <c r="J92"/>
  <c r="J93"/>
  <c r="BE93"/>
  <c r="J59"/>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F34"/>
  <c i="1" r="BD67"/>
  <c i="17" r="BH85"/>
  <c r="F33"/>
  <c i="1" r="BC67"/>
  <c i="17" r="BG85"/>
  <c r="F32"/>
  <c i="1" r="BB67"/>
  <c i="17" r="BF85"/>
  <c r="J31"/>
  <c i="1" r="AW67"/>
  <c i="17" r="F31"/>
  <c i="1" r="BA67"/>
  <c i="17" r="T85"/>
  <c r="T84"/>
  <c r="T83"/>
  <c r="T82"/>
  <c r="R85"/>
  <c r="R84"/>
  <c r="R83"/>
  <c r="R82"/>
  <c r="P85"/>
  <c r="P84"/>
  <c r="P83"/>
  <c r="P82"/>
  <c i="1" r="AU67"/>
  <c i="17" r="BK85"/>
  <c r="BK84"/>
  <c r="J84"/>
  <c r="BK83"/>
  <c r="J83"/>
  <c r="BK82"/>
  <c r="J82"/>
  <c r="J56"/>
  <c r="J27"/>
  <c i="1" r="AG67"/>
  <c i="17" r="J85"/>
  <c r="BE85"/>
  <c r="J30"/>
  <c i="1" r="AV67"/>
  <c i="17" r="F30"/>
  <c i="1" r="AZ67"/>
  <c i="17" r="J58"/>
  <c r="J57"/>
  <c r="F76"/>
  <c r="E74"/>
  <c r="F49"/>
  <c r="E47"/>
  <c r="J36"/>
  <c r="J21"/>
  <c r="E21"/>
  <c r="J78"/>
  <c r="J51"/>
  <c r="J20"/>
  <c r="J18"/>
  <c r="E18"/>
  <c r="F79"/>
  <c r="F52"/>
  <c r="J17"/>
  <c r="J15"/>
  <c r="E15"/>
  <c r="F78"/>
  <c r="F51"/>
  <c r="J14"/>
  <c r="J12"/>
  <c r="J76"/>
  <c r="J49"/>
  <c r="E7"/>
  <c r="E72"/>
  <c r="E45"/>
  <c i="1" r="AY66"/>
  <c r="AX66"/>
  <c i="16" r="BI102"/>
  <c r="BH102"/>
  <c r="BG102"/>
  <c r="BF102"/>
  <c r="T102"/>
  <c r="T101"/>
  <c r="R102"/>
  <c r="R101"/>
  <c r="P102"/>
  <c r="P101"/>
  <c r="BK102"/>
  <c r="BK101"/>
  <c r="J101"/>
  <c r="J102"/>
  <c r="BE102"/>
  <c r="J62"/>
  <c r="BI100"/>
  <c r="BH100"/>
  <c r="BG100"/>
  <c r="BF100"/>
  <c r="T100"/>
  <c r="T99"/>
  <c r="T98"/>
  <c r="R100"/>
  <c r="R99"/>
  <c r="R98"/>
  <c r="P100"/>
  <c r="P99"/>
  <c r="P98"/>
  <c r="BK100"/>
  <c r="BK99"/>
  <c r="J99"/>
  <c r="BK98"/>
  <c r="J98"/>
  <c r="J100"/>
  <c r="BE100"/>
  <c r="J61"/>
  <c r="J60"/>
  <c r="BI97"/>
  <c r="BH97"/>
  <c r="BG97"/>
  <c r="BF97"/>
  <c r="T97"/>
  <c r="T96"/>
  <c r="R97"/>
  <c r="R96"/>
  <c r="P97"/>
  <c r="P96"/>
  <c r="BK97"/>
  <c r="BK96"/>
  <c r="J96"/>
  <c r="J97"/>
  <c r="BE97"/>
  <c r="J59"/>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F34"/>
  <c i="1" r="BD66"/>
  <c i="16" r="BH85"/>
  <c r="F33"/>
  <c i="1" r="BC66"/>
  <c i="16" r="BG85"/>
  <c r="F32"/>
  <c i="1" r="BB66"/>
  <c i="16" r="BF85"/>
  <c r="J31"/>
  <c i="1" r="AW66"/>
  <c i="16" r="F31"/>
  <c i="1" r="BA66"/>
  <c i="16" r="T85"/>
  <c r="T84"/>
  <c r="T83"/>
  <c r="T82"/>
  <c r="R85"/>
  <c r="R84"/>
  <c r="R83"/>
  <c r="R82"/>
  <c r="P85"/>
  <c r="P84"/>
  <c r="P83"/>
  <c r="P82"/>
  <c i="1" r="AU66"/>
  <c i="16" r="BK85"/>
  <c r="BK84"/>
  <c r="J84"/>
  <c r="BK83"/>
  <c r="J83"/>
  <c r="BK82"/>
  <c r="J82"/>
  <c r="J56"/>
  <c r="J27"/>
  <c i="1" r="AG66"/>
  <c i="16" r="J85"/>
  <c r="BE85"/>
  <c r="J30"/>
  <c i="1" r="AV66"/>
  <c i="16" r="F30"/>
  <c i="1" r="AZ66"/>
  <c i="16" r="J58"/>
  <c r="J57"/>
  <c r="F76"/>
  <c r="E74"/>
  <c r="F49"/>
  <c r="E47"/>
  <c r="J36"/>
  <c r="J21"/>
  <c r="E21"/>
  <c r="J78"/>
  <c r="J51"/>
  <c r="J20"/>
  <c r="J18"/>
  <c r="E18"/>
  <c r="F79"/>
  <c r="F52"/>
  <c r="J17"/>
  <c r="J15"/>
  <c r="E15"/>
  <c r="F78"/>
  <c r="F51"/>
  <c r="J14"/>
  <c r="J12"/>
  <c r="J76"/>
  <c r="J49"/>
  <c r="E7"/>
  <c r="E72"/>
  <c r="E45"/>
  <c i="1" r="AY65"/>
  <c r="AX65"/>
  <c i="15" r="BI145"/>
  <c r="BH145"/>
  <c r="BG145"/>
  <c r="BF145"/>
  <c r="T145"/>
  <c r="T144"/>
  <c r="R145"/>
  <c r="R144"/>
  <c r="P145"/>
  <c r="P144"/>
  <c r="BK145"/>
  <c r="BK144"/>
  <c r="J144"/>
  <c r="J145"/>
  <c r="BE145"/>
  <c r="J66"/>
  <c r="BI143"/>
  <c r="BH143"/>
  <c r="BG143"/>
  <c r="BF143"/>
  <c r="T143"/>
  <c r="R143"/>
  <c r="P143"/>
  <c r="BK143"/>
  <c r="J143"/>
  <c r="BE143"/>
  <c r="BI142"/>
  <c r="BH142"/>
  <c r="BG142"/>
  <c r="BF142"/>
  <c r="T142"/>
  <c r="T141"/>
  <c r="T140"/>
  <c r="R142"/>
  <c r="R141"/>
  <c r="R140"/>
  <c r="P142"/>
  <c r="P141"/>
  <c r="P140"/>
  <c r="BK142"/>
  <c r="BK141"/>
  <c r="J141"/>
  <c r="BK140"/>
  <c r="J140"/>
  <c r="J142"/>
  <c r="BE142"/>
  <c r="J65"/>
  <c r="J64"/>
  <c r="BI139"/>
  <c r="BH139"/>
  <c r="BG139"/>
  <c r="BF139"/>
  <c r="T139"/>
  <c r="R139"/>
  <c r="P139"/>
  <c r="BK139"/>
  <c r="J139"/>
  <c r="BE139"/>
  <c r="BI138"/>
  <c r="BH138"/>
  <c r="BG138"/>
  <c r="BF138"/>
  <c r="T138"/>
  <c r="T137"/>
  <c r="T136"/>
  <c r="R138"/>
  <c r="R137"/>
  <c r="R136"/>
  <c r="P138"/>
  <c r="P137"/>
  <c r="P136"/>
  <c r="BK138"/>
  <c r="BK137"/>
  <c r="J137"/>
  <c r="BK136"/>
  <c r="J136"/>
  <c r="J138"/>
  <c r="BE138"/>
  <c r="J63"/>
  <c r="J62"/>
  <c r="BI135"/>
  <c r="BH135"/>
  <c r="BG135"/>
  <c r="BF135"/>
  <c r="T135"/>
  <c r="R135"/>
  <c r="P135"/>
  <c r="BK135"/>
  <c r="J135"/>
  <c r="BE135"/>
  <c r="BI134"/>
  <c r="BH134"/>
  <c r="BG134"/>
  <c r="BF134"/>
  <c r="T134"/>
  <c r="T133"/>
  <c r="R134"/>
  <c r="R133"/>
  <c r="P134"/>
  <c r="P133"/>
  <c r="BK134"/>
  <c r="BK133"/>
  <c r="J133"/>
  <c r="J134"/>
  <c r="BE134"/>
  <c r="J61"/>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T122"/>
  <c r="R123"/>
  <c r="R122"/>
  <c r="P123"/>
  <c r="P122"/>
  <c r="BK123"/>
  <c r="BK122"/>
  <c r="J122"/>
  <c r="J123"/>
  <c r="BE123"/>
  <c r="J60"/>
  <c r="BI119"/>
  <c r="BH119"/>
  <c r="BG119"/>
  <c r="BF119"/>
  <c r="T119"/>
  <c r="T118"/>
  <c r="R119"/>
  <c r="R118"/>
  <c r="P119"/>
  <c r="P118"/>
  <c r="BK119"/>
  <c r="BK118"/>
  <c r="J118"/>
  <c r="J119"/>
  <c r="BE119"/>
  <c r="J59"/>
  <c r="BI114"/>
  <c r="BH114"/>
  <c r="BG114"/>
  <c r="BF114"/>
  <c r="T114"/>
  <c r="R114"/>
  <c r="P114"/>
  <c r="BK114"/>
  <c r="J114"/>
  <c r="BE114"/>
  <c r="BI111"/>
  <c r="BH111"/>
  <c r="BG111"/>
  <c r="BF111"/>
  <c r="T111"/>
  <c r="R111"/>
  <c r="P111"/>
  <c r="BK111"/>
  <c r="J111"/>
  <c r="BE111"/>
  <c r="BI110"/>
  <c r="BH110"/>
  <c r="BG110"/>
  <c r="BF110"/>
  <c r="T110"/>
  <c r="R110"/>
  <c r="P110"/>
  <c r="BK110"/>
  <c r="J110"/>
  <c r="BE110"/>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7"/>
  <c r="BH97"/>
  <c r="BG97"/>
  <c r="BF97"/>
  <c r="T97"/>
  <c r="R97"/>
  <c r="P97"/>
  <c r="BK97"/>
  <c r="J97"/>
  <c r="BE97"/>
  <c r="BI92"/>
  <c r="BH92"/>
  <c r="BG92"/>
  <c r="BF92"/>
  <c r="T92"/>
  <c r="R92"/>
  <c r="P92"/>
  <c r="BK92"/>
  <c r="J92"/>
  <c r="BE92"/>
  <c r="BI89"/>
  <c r="F34"/>
  <c i="1" r="BD65"/>
  <c i="15" r="BH89"/>
  <c r="F33"/>
  <c i="1" r="BC65"/>
  <c i="15" r="BG89"/>
  <c r="F32"/>
  <c i="1" r="BB65"/>
  <c i="15" r="BF89"/>
  <c r="J31"/>
  <c i="1" r="AW65"/>
  <c i="15" r="F31"/>
  <c i="1" r="BA65"/>
  <c i="15" r="T89"/>
  <c r="T88"/>
  <c r="T87"/>
  <c r="T86"/>
  <c r="R89"/>
  <c r="R88"/>
  <c r="R87"/>
  <c r="R86"/>
  <c r="P89"/>
  <c r="P88"/>
  <c r="P87"/>
  <c r="P86"/>
  <c i="1" r="AU65"/>
  <c i="15" r="BK89"/>
  <c r="BK88"/>
  <c r="J88"/>
  <c r="BK87"/>
  <c r="J87"/>
  <c r="BK86"/>
  <c r="J86"/>
  <c r="J56"/>
  <c r="J27"/>
  <c i="1" r="AG65"/>
  <c i="15" r="J89"/>
  <c r="BE89"/>
  <c r="J30"/>
  <c i="1" r="AV65"/>
  <c i="15" r="F30"/>
  <c i="1" r="AZ65"/>
  <c i="15" r="J58"/>
  <c r="J57"/>
  <c r="F80"/>
  <c r="E78"/>
  <c r="F49"/>
  <c r="E47"/>
  <c r="J36"/>
  <c r="J21"/>
  <c r="E21"/>
  <c r="J82"/>
  <c r="J51"/>
  <c r="J20"/>
  <c r="J18"/>
  <c r="E18"/>
  <c r="F83"/>
  <c r="F52"/>
  <c r="J17"/>
  <c r="J15"/>
  <c r="E15"/>
  <c r="F82"/>
  <c r="F51"/>
  <c r="J14"/>
  <c r="J12"/>
  <c r="J80"/>
  <c r="J49"/>
  <c r="E7"/>
  <c r="E76"/>
  <c r="E45"/>
  <c i="1" r="AY64"/>
  <c r="AX64"/>
  <c i="14" r="BI165"/>
  <c r="BH165"/>
  <c r="BG165"/>
  <c r="BF165"/>
  <c r="T165"/>
  <c r="T164"/>
  <c r="R165"/>
  <c r="R164"/>
  <c r="P165"/>
  <c r="P164"/>
  <c r="BK165"/>
  <c r="BK164"/>
  <c r="J164"/>
  <c r="J165"/>
  <c r="BE165"/>
  <c r="J68"/>
  <c r="BI163"/>
  <c r="BH163"/>
  <c r="BG163"/>
  <c r="BF163"/>
  <c r="T163"/>
  <c r="R163"/>
  <c r="P163"/>
  <c r="BK163"/>
  <c r="J163"/>
  <c r="BE163"/>
  <c r="BI162"/>
  <c r="BH162"/>
  <c r="BG162"/>
  <c r="BF162"/>
  <c r="T162"/>
  <c r="R162"/>
  <c r="P162"/>
  <c r="BK162"/>
  <c r="J162"/>
  <c r="BE162"/>
  <c r="BI161"/>
  <c r="BH161"/>
  <c r="BG161"/>
  <c r="BF161"/>
  <c r="T161"/>
  <c r="T160"/>
  <c r="T159"/>
  <c r="R161"/>
  <c r="R160"/>
  <c r="R159"/>
  <c r="P161"/>
  <c r="P160"/>
  <c r="P159"/>
  <c r="BK161"/>
  <c r="BK160"/>
  <c r="J160"/>
  <c r="BK159"/>
  <c r="J159"/>
  <c r="J161"/>
  <c r="BE161"/>
  <c r="J67"/>
  <c r="J66"/>
  <c r="BI158"/>
  <c r="BH158"/>
  <c r="BG158"/>
  <c r="BF158"/>
  <c r="T158"/>
  <c r="R158"/>
  <c r="P158"/>
  <c r="BK158"/>
  <c r="J158"/>
  <c r="BE158"/>
  <c r="BI157"/>
  <c r="BH157"/>
  <c r="BG157"/>
  <c r="BF157"/>
  <c r="T157"/>
  <c r="R157"/>
  <c r="P157"/>
  <c r="BK157"/>
  <c r="J157"/>
  <c r="BE157"/>
  <c r="BI156"/>
  <c r="BH156"/>
  <c r="BG156"/>
  <c r="BF156"/>
  <c r="T156"/>
  <c r="T155"/>
  <c r="R156"/>
  <c r="R155"/>
  <c r="P156"/>
  <c r="P155"/>
  <c r="BK156"/>
  <c r="BK155"/>
  <c r="J155"/>
  <c r="J156"/>
  <c r="BE156"/>
  <c r="J65"/>
  <c r="BI154"/>
  <c r="BH154"/>
  <c r="BG154"/>
  <c r="BF154"/>
  <c r="T154"/>
  <c r="R154"/>
  <c r="P154"/>
  <c r="BK154"/>
  <c r="J154"/>
  <c r="BE154"/>
  <c r="BI153"/>
  <c r="BH153"/>
  <c r="BG153"/>
  <c r="BF153"/>
  <c r="T153"/>
  <c r="R153"/>
  <c r="P153"/>
  <c r="BK153"/>
  <c r="J153"/>
  <c r="BE153"/>
  <c r="BI150"/>
  <c r="BH150"/>
  <c r="BG150"/>
  <c r="BF150"/>
  <c r="T150"/>
  <c r="R150"/>
  <c r="P150"/>
  <c r="BK150"/>
  <c r="J150"/>
  <c r="BE150"/>
  <c r="BI149"/>
  <c r="BH149"/>
  <c r="BG149"/>
  <c r="BF149"/>
  <c r="T149"/>
  <c r="T148"/>
  <c r="R149"/>
  <c r="R148"/>
  <c r="P149"/>
  <c r="P148"/>
  <c r="BK149"/>
  <c r="BK148"/>
  <c r="J148"/>
  <c r="J149"/>
  <c r="BE149"/>
  <c r="J64"/>
  <c r="BI147"/>
  <c r="BH147"/>
  <c r="BG147"/>
  <c r="BF147"/>
  <c r="T147"/>
  <c r="R147"/>
  <c r="P147"/>
  <c r="BK147"/>
  <c r="J147"/>
  <c r="BE147"/>
  <c r="BI144"/>
  <c r="BH144"/>
  <c r="BG144"/>
  <c r="BF144"/>
  <c r="T144"/>
  <c r="T143"/>
  <c r="R144"/>
  <c r="R143"/>
  <c r="P144"/>
  <c r="P143"/>
  <c r="BK144"/>
  <c r="BK143"/>
  <c r="J143"/>
  <c r="J144"/>
  <c r="BE144"/>
  <c r="J63"/>
  <c r="BI142"/>
  <c r="BH142"/>
  <c r="BG142"/>
  <c r="BF142"/>
  <c r="T142"/>
  <c r="R142"/>
  <c r="P142"/>
  <c r="BK142"/>
  <c r="J142"/>
  <c r="BE142"/>
  <c r="BI139"/>
  <c r="BH139"/>
  <c r="BG139"/>
  <c r="BF139"/>
  <c r="T139"/>
  <c r="R139"/>
  <c r="P139"/>
  <c r="BK139"/>
  <c r="J139"/>
  <c r="BE139"/>
  <c r="BI138"/>
  <c r="BH138"/>
  <c r="BG138"/>
  <c r="BF138"/>
  <c r="T138"/>
  <c r="T137"/>
  <c r="R138"/>
  <c r="R137"/>
  <c r="P138"/>
  <c r="P137"/>
  <c r="BK138"/>
  <c r="BK137"/>
  <c r="J137"/>
  <c r="J138"/>
  <c r="BE138"/>
  <c r="J62"/>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T131"/>
  <c r="R132"/>
  <c r="R131"/>
  <c r="P132"/>
  <c r="P131"/>
  <c r="BK132"/>
  <c r="BK131"/>
  <c r="J131"/>
  <c r="J132"/>
  <c r="BE132"/>
  <c r="J61"/>
  <c r="BI128"/>
  <c r="BH128"/>
  <c r="BG128"/>
  <c r="BF128"/>
  <c r="T128"/>
  <c r="T127"/>
  <c r="R128"/>
  <c r="R127"/>
  <c r="P128"/>
  <c r="P127"/>
  <c r="BK128"/>
  <c r="BK127"/>
  <c r="J127"/>
  <c r="J128"/>
  <c r="BE128"/>
  <c r="J60"/>
  <c r="BI126"/>
  <c r="BH126"/>
  <c r="BG126"/>
  <c r="BF126"/>
  <c r="T126"/>
  <c r="T125"/>
  <c r="R126"/>
  <c r="R125"/>
  <c r="P126"/>
  <c r="P125"/>
  <c r="BK126"/>
  <c r="BK125"/>
  <c r="J125"/>
  <c r="J126"/>
  <c r="BE126"/>
  <c r="J59"/>
  <c r="BI121"/>
  <c r="BH121"/>
  <c r="BG121"/>
  <c r="BF121"/>
  <c r="T121"/>
  <c r="R121"/>
  <c r="P121"/>
  <c r="BK121"/>
  <c r="J121"/>
  <c r="BE121"/>
  <c r="BI118"/>
  <c r="BH118"/>
  <c r="BG118"/>
  <c r="BF118"/>
  <c r="T118"/>
  <c r="R118"/>
  <c r="P118"/>
  <c r="BK118"/>
  <c r="J118"/>
  <c r="BE118"/>
  <c r="BI117"/>
  <c r="BH117"/>
  <c r="BG117"/>
  <c r="BF117"/>
  <c r="T117"/>
  <c r="R117"/>
  <c r="P117"/>
  <c r="BK117"/>
  <c r="J117"/>
  <c r="BE117"/>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4"/>
  <c r="BH104"/>
  <c r="BG104"/>
  <c r="BF104"/>
  <c r="T104"/>
  <c r="R104"/>
  <c r="P104"/>
  <c r="BK104"/>
  <c r="J104"/>
  <c r="BE104"/>
  <c r="BI99"/>
  <c r="BH99"/>
  <c r="BG99"/>
  <c r="BF99"/>
  <c r="T99"/>
  <c r="R99"/>
  <c r="P99"/>
  <c r="BK99"/>
  <c r="J99"/>
  <c r="BE99"/>
  <c r="BI96"/>
  <c r="BH96"/>
  <c r="BG96"/>
  <c r="BF96"/>
  <c r="T96"/>
  <c r="R96"/>
  <c r="P96"/>
  <c r="BK96"/>
  <c r="J96"/>
  <c r="BE96"/>
  <c r="BI95"/>
  <c r="BH95"/>
  <c r="BG95"/>
  <c r="BF95"/>
  <c r="T95"/>
  <c r="R95"/>
  <c r="P95"/>
  <c r="BK95"/>
  <c r="J95"/>
  <c r="BE95"/>
  <c r="BI94"/>
  <c r="BH94"/>
  <c r="BG94"/>
  <c r="BF94"/>
  <c r="T94"/>
  <c r="R94"/>
  <c r="P94"/>
  <c r="BK94"/>
  <c r="J94"/>
  <c r="BE94"/>
  <c r="BI91"/>
  <c r="F34"/>
  <c i="1" r="BD64"/>
  <c i="14" r="BH91"/>
  <c r="F33"/>
  <c i="1" r="BC64"/>
  <c i="14" r="BG91"/>
  <c r="F32"/>
  <c i="1" r="BB64"/>
  <c i="14" r="BF91"/>
  <c r="J31"/>
  <c i="1" r="AW64"/>
  <c i="14" r="F31"/>
  <c i="1" r="BA64"/>
  <c i="14" r="T91"/>
  <c r="T90"/>
  <c r="T89"/>
  <c r="T88"/>
  <c r="R91"/>
  <c r="R90"/>
  <c r="R89"/>
  <c r="R88"/>
  <c r="P91"/>
  <c r="P90"/>
  <c r="P89"/>
  <c r="P88"/>
  <c i="1" r="AU64"/>
  <c i="14" r="BK91"/>
  <c r="BK90"/>
  <c r="J90"/>
  <c r="BK89"/>
  <c r="J89"/>
  <c r="BK88"/>
  <c r="J88"/>
  <c r="J56"/>
  <c r="J27"/>
  <c i="1" r="AG64"/>
  <c i="14" r="J91"/>
  <c r="BE91"/>
  <c r="J30"/>
  <c i="1" r="AV64"/>
  <c i="14" r="F30"/>
  <c i="1" r="AZ64"/>
  <c i="14" r="J58"/>
  <c r="J57"/>
  <c r="F82"/>
  <c r="E80"/>
  <c r="F49"/>
  <c r="E47"/>
  <c r="J36"/>
  <c r="J21"/>
  <c r="E21"/>
  <c r="J84"/>
  <c r="J51"/>
  <c r="J20"/>
  <c r="J18"/>
  <c r="E18"/>
  <c r="F85"/>
  <c r="F52"/>
  <c r="J17"/>
  <c r="J15"/>
  <c r="E15"/>
  <c r="F84"/>
  <c r="F51"/>
  <c r="J14"/>
  <c r="J12"/>
  <c r="J82"/>
  <c r="J49"/>
  <c r="E7"/>
  <c r="E78"/>
  <c r="E45"/>
  <c i="1" r="AY63"/>
  <c r="AX63"/>
  <c i="13" r="BI147"/>
  <c r="BH147"/>
  <c r="BG147"/>
  <c r="BF147"/>
  <c r="T147"/>
  <c r="T146"/>
  <c r="R147"/>
  <c r="R146"/>
  <c r="P147"/>
  <c r="P146"/>
  <c r="BK147"/>
  <c r="BK146"/>
  <c r="J146"/>
  <c r="J147"/>
  <c r="BE147"/>
  <c r="J66"/>
  <c r="BI145"/>
  <c r="BH145"/>
  <c r="BG145"/>
  <c r="BF145"/>
  <c r="T145"/>
  <c r="R145"/>
  <c r="P145"/>
  <c r="BK145"/>
  <c r="J145"/>
  <c r="BE145"/>
  <c r="BI144"/>
  <c r="BH144"/>
  <c r="BG144"/>
  <c r="BF144"/>
  <c r="T144"/>
  <c r="T143"/>
  <c r="T142"/>
  <c r="R144"/>
  <c r="R143"/>
  <c r="R142"/>
  <c r="P144"/>
  <c r="P143"/>
  <c r="P142"/>
  <c r="BK144"/>
  <c r="BK143"/>
  <c r="J143"/>
  <c r="BK142"/>
  <c r="J142"/>
  <c r="J144"/>
  <c r="BE144"/>
  <c r="J65"/>
  <c r="J64"/>
  <c r="BI141"/>
  <c r="BH141"/>
  <c r="BG141"/>
  <c r="BF141"/>
  <c r="T141"/>
  <c r="R141"/>
  <c r="P141"/>
  <c r="BK141"/>
  <c r="J141"/>
  <c r="BE141"/>
  <c r="BI140"/>
  <c r="BH140"/>
  <c r="BG140"/>
  <c r="BF140"/>
  <c r="T140"/>
  <c r="T139"/>
  <c r="T138"/>
  <c r="R140"/>
  <c r="R139"/>
  <c r="R138"/>
  <c r="P140"/>
  <c r="P139"/>
  <c r="P138"/>
  <c r="BK140"/>
  <c r="BK139"/>
  <c r="J139"/>
  <c r="BK138"/>
  <c r="J138"/>
  <c r="J140"/>
  <c r="BE140"/>
  <c r="J63"/>
  <c r="J62"/>
  <c r="BI137"/>
  <c r="BH137"/>
  <c r="BG137"/>
  <c r="BF137"/>
  <c r="T137"/>
  <c r="R137"/>
  <c r="P137"/>
  <c r="BK137"/>
  <c r="J137"/>
  <c r="BE137"/>
  <c r="BI136"/>
  <c r="BH136"/>
  <c r="BG136"/>
  <c r="BF136"/>
  <c r="T136"/>
  <c r="T135"/>
  <c r="R136"/>
  <c r="R135"/>
  <c r="P136"/>
  <c r="P135"/>
  <c r="BK136"/>
  <c r="BK135"/>
  <c r="J135"/>
  <c r="J136"/>
  <c r="BE136"/>
  <c r="J61"/>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T118"/>
  <c r="R119"/>
  <c r="R118"/>
  <c r="P119"/>
  <c r="P118"/>
  <c r="BK119"/>
  <c r="BK118"/>
  <c r="J118"/>
  <c r="J119"/>
  <c r="BE119"/>
  <c r="J60"/>
  <c r="BI115"/>
  <c r="BH115"/>
  <c r="BG115"/>
  <c r="BF115"/>
  <c r="T115"/>
  <c r="T114"/>
  <c r="R115"/>
  <c r="R114"/>
  <c r="P115"/>
  <c r="P114"/>
  <c r="BK115"/>
  <c r="BK114"/>
  <c r="J114"/>
  <c r="J115"/>
  <c r="BE115"/>
  <c r="J59"/>
  <c r="BI110"/>
  <c r="BH110"/>
  <c r="BG110"/>
  <c r="BF110"/>
  <c r="T110"/>
  <c r="R110"/>
  <c r="P110"/>
  <c r="BK110"/>
  <c r="J110"/>
  <c r="BE110"/>
  <c r="BI107"/>
  <c r="BH107"/>
  <c r="BG107"/>
  <c r="BF107"/>
  <c r="T107"/>
  <c r="R107"/>
  <c r="P107"/>
  <c r="BK107"/>
  <c r="J107"/>
  <c r="BE107"/>
  <c r="BI106"/>
  <c r="BH106"/>
  <c r="BG106"/>
  <c r="BF106"/>
  <c r="T106"/>
  <c r="R106"/>
  <c r="P106"/>
  <c r="BK106"/>
  <c r="J106"/>
  <c r="BE106"/>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2"/>
  <c r="BH92"/>
  <c r="BG92"/>
  <c r="BF92"/>
  <c r="T92"/>
  <c r="R92"/>
  <c r="P92"/>
  <c r="BK92"/>
  <c r="J92"/>
  <c r="BE92"/>
  <c r="BI89"/>
  <c r="F34"/>
  <c i="1" r="BD63"/>
  <c i="13" r="BH89"/>
  <c r="F33"/>
  <c i="1" r="BC63"/>
  <c i="13" r="BG89"/>
  <c r="F32"/>
  <c i="1" r="BB63"/>
  <c i="13" r="BF89"/>
  <c r="J31"/>
  <c i="1" r="AW63"/>
  <c i="13" r="F31"/>
  <c i="1" r="BA63"/>
  <c i="13" r="T89"/>
  <c r="T88"/>
  <c r="T87"/>
  <c r="T86"/>
  <c r="R89"/>
  <c r="R88"/>
  <c r="R87"/>
  <c r="R86"/>
  <c r="P89"/>
  <c r="P88"/>
  <c r="P87"/>
  <c r="P86"/>
  <c i="1" r="AU63"/>
  <c i="13" r="BK89"/>
  <c r="BK88"/>
  <c r="J88"/>
  <c r="BK87"/>
  <c r="J87"/>
  <c r="BK86"/>
  <c r="J86"/>
  <c r="J56"/>
  <c r="J27"/>
  <c i="1" r="AG63"/>
  <c i="13" r="J89"/>
  <c r="BE89"/>
  <c r="J30"/>
  <c i="1" r="AV63"/>
  <c i="13" r="F30"/>
  <c i="1" r="AZ63"/>
  <c i="13" r="J58"/>
  <c r="J57"/>
  <c r="F80"/>
  <c r="E78"/>
  <c r="F49"/>
  <c r="E47"/>
  <c r="J36"/>
  <c r="J21"/>
  <c r="E21"/>
  <c r="J82"/>
  <c r="J51"/>
  <c r="J20"/>
  <c r="J18"/>
  <c r="E18"/>
  <c r="F83"/>
  <c r="F52"/>
  <c r="J17"/>
  <c r="J15"/>
  <c r="E15"/>
  <c r="F82"/>
  <c r="F51"/>
  <c r="J14"/>
  <c r="J12"/>
  <c r="J80"/>
  <c r="J49"/>
  <c r="E7"/>
  <c r="E76"/>
  <c r="E45"/>
  <c i="1" r="AY62"/>
  <c r="AX62"/>
  <c i="12" r="BI200"/>
  <c r="BH200"/>
  <c r="BG200"/>
  <c r="BF200"/>
  <c r="T200"/>
  <c r="R200"/>
  <c r="P200"/>
  <c r="BK200"/>
  <c r="J200"/>
  <c r="BE200"/>
  <c r="BI199"/>
  <c r="BH199"/>
  <c r="BG199"/>
  <c r="BF199"/>
  <c r="T199"/>
  <c r="T198"/>
  <c r="R199"/>
  <c r="R198"/>
  <c r="P199"/>
  <c r="P198"/>
  <c r="BK199"/>
  <c r="BK198"/>
  <c r="J198"/>
  <c r="J199"/>
  <c r="BE199"/>
  <c r="J67"/>
  <c r="BI197"/>
  <c r="BH197"/>
  <c r="BG197"/>
  <c r="BF197"/>
  <c r="T197"/>
  <c r="R197"/>
  <c r="P197"/>
  <c r="BK197"/>
  <c r="J197"/>
  <c r="BE197"/>
  <c r="BI196"/>
  <c r="BH196"/>
  <c r="BG196"/>
  <c r="BF196"/>
  <c r="T196"/>
  <c r="R196"/>
  <c r="P196"/>
  <c r="BK196"/>
  <c r="J196"/>
  <c r="BE196"/>
  <c r="BI195"/>
  <c r="BH195"/>
  <c r="BG195"/>
  <c r="BF195"/>
  <c r="T195"/>
  <c r="T194"/>
  <c r="T193"/>
  <c r="R195"/>
  <c r="R194"/>
  <c r="R193"/>
  <c r="P195"/>
  <c r="P194"/>
  <c r="P193"/>
  <c r="BK195"/>
  <c r="BK194"/>
  <c r="J194"/>
  <c r="BK193"/>
  <c r="J193"/>
  <c r="J195"/>
  <c r="BE195"/>
  <c r="J66"/>
  <c r="J65"/>
  <c r="BI192"/>
  <c r="BH192"/>
  <c r="BG192"/>
  <c r="BF192"/>
  <c r="T192"/>
  <c r="R192"/>
  <c r="P192"/>
  <c r="BK192"/>
  <c r="J192"/>
  <c r="BE192"/>
  <c r="BI191"/>
  <c r="BH191"/>
  <c r="BG191"/>
  <c r="BF191"/>
  <c r="T191"/>
  <c r="R191"/>
  <c r="P191"/>
  <c r="BK191"/>
  <c r="J191"/>
  <c r="BE191"/>
  <c r="BI190"/>
  <c r="BH190"/>
  <c r="BG190"/>
  <c r="BF190"/>
  <c r="T190"/>
  <c r="T189"/>
  <c r="R190"/>
  <c r="R189"/>
  <c r="P190"/>
  <c r="P189"/>
  <c r="BK190"/>
  <c r="BK189"/>
  <c r="J189"/>
  <c r="J190"/>
  <c r="BE190"/>
  <c r="J64"/>
  <c r="BI188"/>
  <c r="BH188"/>
  <c r="BG188"/>
  <c r="BF188"/>
  <c r="T188"/>
  <c r="R188"/>
  <c r="P188"/>
  <c r="BK188"/>
  <c r="J188"/>
  <c r="BE188"/>
  <c r="BI187"/>
  <c r="BH187"/>
  <c r="BG187"/>
  <c r="BF187"/>
  <c r="T187"/>
  <c r="R187"/>
  <c r="P187"/>
  <c r="BK187"/>
  <c r="J187"/>
  <c r="BE187"/>
  <c r="BI184"/>
  <c r="BH184"/>
  <c r="BG184"/>
  <c r="BF184"/>
  <c r="T184"/>
  <c r="R184"/>
  <c r="P184"/>
  <c r="BK184"/>
  <c r="J184"/>
  <c r="BE184"/>
  <c r="BI183"/>
  <c r="BH183"/>
  <c r="BG183"/>
  <c r="BF183"/>
  <c r="T183"/>
  <c r="T182"/>
  <c r="R183"/>
  <c r="R182"/>
  <c r="P183"/>
  <c r="P182"/>
  <c r="BK183"/>
  <c r="BK182"/>
  <c r="J182"/>
  <c r="J183"/>
  <c r="BE183"/>
  <c r="J63"/>
  <c r="BI179"/>
  <c r="BH179"/>
  <c r="BG179"/>
  <c r="BF179"/>
  <c r="T179"/>
  <c r="T178"/>
  <c r="R179"/>
  <c r="R178"/>
  <c r="P179"/>
  <c r="P178"/>
  <c r="BK179"/>
  <c r="BK178"/>
  <c r="J178"/>
  <c r="J179"/>
  <c r="BE179"/>
  <c r="J62"/>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T144"/>
  <c r="R145"/>
  <c r="R144"/>
  <c r="P145"/>
  <c r="P144"/>
  <c r="BK145"/>
  <c r="BK144"/>
  <c r="J144"/>
  <c r="J145"/>
  <c r="BE145"/>
  <c r="J61"/>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T138"/>
  <c r="R139"/>
  <c r="R138"/>
  <c r="P139"/>
  <c r="P138"/>
  <c r="BK139"/>
  <c r="BK138"/>
  <c r="J138"/>
  <c r="J139"/>
  <c r="BE139"/>
  <c r="J60"/>
  <c r="BI137"/>
  <c r="BH137"/>
  <c r="BG137"/>
  <c r="BF137"/>
  <c r="T137"/>
  <c r="R137"/>
  <c r="P137"/>
  <c r="BK137"/>
  <c r="J137"/>
  <c r="BE137"/>
  <c r="BI134"/>
  <c r="BH134"/>
  <c r="BG134"/>
  <c r="BF134"/>
  <c r="T134"/>
  <c r="T133"/>
  <c r="R134"/>
  <c r="R133"/>
  <c r="P134"/>
  <c r="P133"/>
  <c r="BK134"/>
  <c r="BK133"/>
  <c r="J133"/>
  <c r="J134"/>
  <c r="BE134"/>
  <c r="J59"/>
  <c r="BI132"/>
  <c r="BH132"/>
  <c r="BG132"/>
  <c r="BF132"/>
  <c r="T132"/>
  <c r="R132"/>
  <c r="P132"/>
  <c r="BK132"/>
  <c r="J132"/>
  <c r="BE132"/>
  <c r="BI128"/>
  <c r="BH128"/>
  <c r="BG128"/>
  <c r="BF128"/>
  <c r="T128"/>
  <c r="R128"/>
  <c r="P128"/>
  <c r="BK128"/>
  <c r="J128"/>
  <c r="BE128"/>
  <c r="BI125"/>
  <c r="BH125"/>
  <c r="BG125"/>
  <c r="BF125"/>
  <c r="T125"/>
  <c r="R125"/>
  <c r="P125"/>
  <c r="BK125"/>
  <c r="J125"/>
  <c r="BE125"/>
  <c r="BI121"/>
  <c r="BH121"/>
  <c r="BG121"/>
  <c r="BF121"/>
  <c r="T121"/>
  <c r="R121"/>
  <c r="P121"/>
  <c r="BK121"/>
  <c r="J121"/>
  <c r="BE121"/>
  <c r="BI118"/>
  <c r="BH118"/>
  <c r="BG118"/>
  <c r="BF118"/>
  <c r="T118"/>
  <c r="R118"/>
  <c r="P118"/>
  <c r="BK118"/>
  <c r="J118"/>
  <c r="BE118"/>
  <c r="BI117"/>
  <c r="BH117"/>
  <c r="BG117"/>
  <c r="BF117"/>
  <c r="T117"/>
  <c r="R117"/>
  <c r="P117"/>
  <c r="BK117"/>
  <c r="J117"/>
  <c r="BE117"/>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4"/>
  <c r="BH104"/>
  <c r="BG104"/>
  <c r="BF104"/>
  <c r="T104"/>
  <c r="R104"/>
  <c r="P104"/>
  <c r="BK104"/>
  <c r="J104"/>
  <c r="BE104"/>
  <c r="BI99"/>
  <c r="BH99"/>
  <c r="BG99"/>
  <c r="BF99"/>
  <c r="T99"/>
  <c r="R99"/>
  <c r="P99"/>
  <c r="BK99"/>
  <c r="J99"/>
  <c r="BE99"/>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0"/>
  <c r="F34"/>
  <c i="1" r="BD62"/>
  <c i="12" r="BH90"/>
  <c r="F33"/>
  <c i="1" r="BC62"/>
  <c i="12" r="BG90"/>
  <c r="F32"/>
  <c i="1" r="BB62"/>
  <c i="12" r="BF90"/>
  <c r="J31"/>
  <c i="1" r="AW62"/>
  <c i="12" r="F31"/>
  <c i="1" r="BA62"/>
  <c i="12" r="T90"/>
  <c r="T89"/>
  <c r="T88"/>
  <c r="T87"/>
  <c r="R90"/>
  <c r="R89"/>
  <c r="R88"/>
  <c r="R87"/>
  <c r="P90"/>
  <c r="P89"/>
  <c r="P88"/>
  <c r="P87"/>
  <c i="1" r="AU62"/>
  <c i="12" r="BK90"/>
  <c r="BK89"/>
  <c r="J89"/>
  <c r="BK88"/>
  <c r="J88"/>
  <c r="BK87"/>
  <c r="J87"/>
  <c r="J56"/>
  <c r="J27"/>
  <c i="1" r="AG62"/>
  <c i="12" r="J90"/>
  <c r="BE90"/>
  <c r="J30"/>
  <c i="1" r="AV62"/>
  <c i="12" r="F30"/>
  <c i="1" r="AZ62"/>
  <c i="12" r="J58"/>
  <c r="J57"/>
  <c r="F81"/>
  <c r="E79"/>
  <c r="F49"/>
  <c r="E47"/>
  <c r="J36"/>
  <c r="J21"/>
  <c r="E21"/>
  <c r="J83"/>
  <c r="J51"/>
  <c r="J20"/>
  <c r="J18"/>
  <c r="E18"/>
  <c r="F84"/>
  <c r="F52"/>
  <c r="J17"/>
  <c r="J15"/>
  <c r="E15"/>
  <c r="F83"/>
  <c r="F51"/>
  <c r="J14"/>
  <c r="J12"/>
  <c r="J81"/>
  <c r="J49"/>
  <c r="E7"/>
  <c r="E77"/>
  <c r="E45"/>
  <c i="1" r="AY61"/>
  <c r="AX61"/>
  <c i="11" r="BI167"/>
  <c r="BH167"/>
  <c r="BG167"/>
  <c r="BF167"/>
  <c r="T167"/>
  <c r="R167"/>
  <c r="P167"/>
  <c r="BK167"/>
  <c r="J167"/>
  <c r="BE167"/>
  <c r="BI166"/>
  <c r="BH166"/>
  <c r="BG166"/>
  <c r="BF166"/>
  <c r="T166"/>
  <c r="T165"/>
  <c r="R166"/>
  <c r="R165"/>
  <c r="P166"/>
  <c r="P165"/>
  <c r="BK166"/>
  <c r="BK165"/>
  <c r="J165"/>
  <c r="J166"/>
  <c r="BE166"/>
  <c r="J63"/>
  <c r="BI164"/>
  <c r="BH164"/>
  <c r="BG164"/>
  <c r="BF164"/>
  <c r="T164"/>
  <c r="R164"/>
  <c r="P164"/>
  <c r="BK164"/>
  <c r="J164"/>
  <c r="BE164"/>
  <c r="BI163"/>
  <c r="BH163"/>
  <c r="BG163"/>
  <c r="BF163"/>
  <c r="T163"/>
  <c r="R163"/>
  <c r="P163"/>
  <c r="BK163"/>
  <c r="J163"/>
  <c r="BE163"/>
  <c r="BI162"/>
  <c r="BH162"/>
  <c r="BG162"/>
  <c r="BF162"/>
  <c r="T162"/>
  <c r="T161"/>
  <c r="T160"/>
  <c r="R162"/>
  <c r="R161"/>
  <c r="R160"/>
  <c r="P162"/>
  <c r="P161"/>
  <c r="P160"/>
  <c r="BK162"/>
  <c r="BK161"/>
  <c r="J161"/>
  <c r="BK160"/>
  <c r="J160"/>
  <c r="J162"/>
  <c r="BE162"/>
  <c r="J62"/>
  <c r="J61"/>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T128"/>
  <c r="R129"/>
  <c r="R128"/>
  <c r="P129"/>
  <c r="P128"/>
  <c r="BK129"/>
  <c r="BK128"/>
  <c r="J128"/>
  <c r="J129"/>
  <c r="BE129"/>
  <c r="J60"/>
  <c r="BI125"/>
  <c r="BH125"/>
  <c r="BG125"/>
  <c r="BF125"/>
  <c r="T125"/>
  <c r="T124"/>
  <c r="R125"/>
  <c r="R124"/>
  <c r="P125"/>
  <c r="P124"/>
  <c r="BK125"/>
  <c r="BK124"/>
  <c r="J124"/>
  <c r="J125"/>
  <c r="BE125"/>
  <c r="J59"/>
  <c r="BI123"/>
  <c r="BH123"/>
  <c r="BG123"/>
  <c r="BF123"/>
  <c r="T123"/>
  <c r="R123"/>
  <c r="P123"/>
  <c r="BK123"/>
  <c r="J123"/>
  <c r="BE123"/>
  <c r="BI119"/>
  <c r="BH119"/>
  <c r="BG119"/>
  <c r="BF119"/>
  <c r="T119"/>
  <c r="R119"/>
  <c r="P119"/>
  <c r="BK119"/>
  <c r="J119"/>
  <c r="BE119"/>
  <c r="BI116"/>
  <c r="BH116"/>
  <c r="BG116"/>
  <c r="BF116"/>
  <c r="T116"/>
  <c r="R116"/>
  <c r="P116"/>
  <c r="BK116"/>
  <c r="J116"/>
  <c r="BE116"/>
  <c r="BI112"/>
  <c r="BH112"/>
  <c r="BG112"/>
  <c r="BF112"/>
  <c r="T112"/>
  <c r="R112"/>
  <c r="P112"/>
  <c r="BK112"/>
  <c r="J112"/>
  <c r="BE112"/>
  <c r="BI109"/>
  <c r="BH109"/>
  <c r="BG109"/>
  <c r="BF109"/>
  <c r="T109"/>
  <c r="R109"/>
  <c r="P109"/>
  <c r="BK109"/>
  <c r="J109"/>
  <c r="BE109"/>
  <c r="BI108"/>
  <c r="BH108"/>
  <c r="BG108"/>
  <c r="BF108"/>
  <c r="T108"/>
  <c r="R108"/>
  <c r="P108"/>
  <c r="BK108"/>
  <c r="J108"/>
  <c r="BE108"/>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6"/>
  <c r="BH96"/>
  <c r="BG96"/>
  <c r="BF96"/>
  <c r="T96"/>
  <c r="R96"/>
  <c r="P96"/>
  <c r="BK96"/>
  <c r="J96"/>
  <c r="BE96"/>
  <c r="BI95"/>
  <c r="BH95"/>
  <c r="BG95"/>
  <c r="BF95"/>
  <c r="T95"/>
  <c r="R95"/>
  <c r="P95"/>
  <c r="BK95"/>
  <c r="J95"/>
  <c r="BE95"/>
  <c r="BI90"/>
  <c r="BH90"/>
  <c r="BG90"/>
  <c r="BF90"/>
  <c r="T90"/>
  <c r="R90"/>
  <c r="P90"/>
  <c r="BK90"/>
  <c r="J90"/>
  <c r="BE90"/>
  <c r="BI87"/>
  <c r="BH87"/>
  <c r="BG87"/>
  <c r="BF87"/>
  <c r="T87"/>
  <c r="R87"/>
  <c r="P87"/>
  <c r="BK87"/>
  <c r="J87"/>
  <c r="BE87"/>
  <c r="BI86"/>
  <c r="F34"/>
  <c i="1" r="BD61"/>
  <c i="11" r="BH86"/>
  <c r="F33"/>
  <c i="1" r="BC61"/>
  <c i="11" r="BG86"/>
  <c r="F32"/>
  <c i="1" r="BB61"/>
  <c i="11" r="BF86"/>
  <c r="J31"/>
  <c i="1" r="AW61"/>
  <c i="11" r="F31"/>
  <c i="1" r="BA61"/>
  <c i="11" r="T86"/>
  <c r="T85"/>
  <c r="T84"/>
  <c r="T83"/>
  <c r="R86"/>
  <c r="R85"/>
  <c r="R84"/>
  <c r="R83"/>
  <c r="P86"/>
  <c r="P85"/>
  <c r="P84"/>
  <c r="P83"/>
  <c i="1" r="AU61"/>
  <c i="11" r="BK86"/>
  <c r="BK85"/>
  <c r="J85"/>
  <c r="BK84"/>
  <c r="J84"/>
  <c r="BK83"/>
  <c r="J83"/>
  <c r="J56"/>
  <c r="J27"/>
  <c i="1" r="AG61"/>
  <c i="11" r="J86"/>
  <c r="BE86"/>
  <c r="J30"/>
  <c i="1" r="AV61"/>
  <c i="11" r="F30"/>
  <c i="1" r="AZ61"/>
  <c i="11" r="J58"/>
  <c r="J57"/>
  <c r="F77"/>
  <c r="E75"/>
  <c r="F49"/>
  <c r="E47"/>
  <c r="J36"/>
  <c r="J21"/>
  <c r="E21"/>
  <c r="J79"/>
  <c r="J51"/>
  <c r="J20"/>
  <c r="J18"/>
  <c r="E18"/>
  <c r="F80"/>
  <c r="F52"/>
  <c r="J17"/>
  <c r="J15"/>
  <c r="E15"/>
  <c r="F79"/>
  <c r="F51"/>
  <c r="J14"/>
  <c r="J12"/>
  <c r="J77"/>
  <c r="J49"/>
  <c r="E7"/>
  <c r="E73"/>
  <c r="E45"/>
  <c i="1" r="AY60"/>
  <c r="AX60"/>
  <c i="10" r="BI146"/>
  <c r="BH146"/>
  <c r="BG146"/>
  <c r="BF146"/>
  <c r="T146"/>
  <c r="T145"/>
  <c r="R146"/>
  <c r="R145"/>
  <c r="P146"/>
  <c r="P145"/>
  <c r="BK146"/>
  <c r="BK145"/>
  <c r="J145"/>
  <c r="J146"/>
  <c r="BE146"/>
  <c r="J64"/>
  <c r="BI144"/>
  <c r="BH144"/>
  <c r="BG144"/>
  <c r="BF144"/>
  <c r="T144"/>
  <c r="R144"/>
  <c r="P144"/>
  <c r="BK144"/>
  <c r="J144"/>
  <c r="BE144"/>
  <c r="BI143"/>
  <c r="BH143"/>
  <c r="BG143"/>
  <c r="BF143"/>
  <c r="T143"/>
  <c r="T142"/>
  <c r="T141"/>
  <c r="R143"/>
  <c r="R142"/>
  <c r="R141"/>
  <c r="P143"/>
  <c r="P142"/>
  <c r="P141"/>
  <c r="BK143"/>
  <c r="BK142"/>
  <c r="J142"/>
  <c r="BK141"/>
  <c r="J141"/>
  <c r="J143"/>
  <c r="BE143"/>
  <c r="J63"/>
  <c r="J62"/>
  <c r="BI140"/>
  <c r="BH140"/>
  <c r="BG140"/>
  <c r="BF140"/>
  <c r="T140"/>
  <c r="R140"/>
  <c r="P140"/>
  <c r="BK140"/>
  <c r="J140"/>
  <c r="BE140"/>
  <c r="BI139"/>
  <c r="BH139"/>
  <c r="BG139"/>
  <c r="BF139"/>
  <c r="T139"/>
  <c r="T138"/>
  <c r="R139"/>
  <c r="R138"/>
  <c r="P139"/>
  <c r="P138"/>
  <c r="BK139"/>
  <c r="BK138"/>
  <c r="J138"/>
  <c r="J139"/>
  <c r="BE139"/>
  <c r="J61"/>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T128"/>
  <c r="R129"/>
  <c r="R128"/>
  <c r="P129"/>
  <c r="P128"/>
  <c r="BK129"/>
  <c r="BK128"/>
  <c r="J128"/>
  <c r="J129"/>
  <c r="BE129"/>
  <c r="J60"/>
  <c r="BI125"/>
  <c r="BH125"/>
  <c r="BG125"/>
  <c r="BF125"/>
  <c r="T125"/>
  <c r="T124"/>
  <c r="R125"/>
  <c r="R124"/>
  <c r="P125"/>
  <c r="P124"/>
  <c r="BK125"/>
  <c r="BK124"/>
  <c r="J124"/>
  <c r="J125"/>
  <c r="BE125"/>
  <c r="J59"/>
  <c r="BI120"/>
  <c r="BH120"/>
  <c r="BG120"/>
  <c r="BF120"/>
  <c r="T120"/>
  <c r="R120"/>
  <c r="P120"/>
  <c r="BK120"/>
  <c r="J120"/>
  <c r="BE120"/>
  <c r="BI117"/>
  <c r="BH117"/>
  <c r="BG117"/>
  <c r="BF117"/>
  <c r="T117"/>
  <c r="R117"/>
  <c r="P117"/>
  <c r="BK117"/>
  <c r="J117"/>
  <c r="BE117"/>
  <c r="BI116"/>
  <c r="BH116"/>
  <c r="BG116"/>
  <c r="BF116"/>
  <c r="T116"/>
  <c r="R116"/>
  <c r="P116"/>
  <c r="BK116"/>
  <c r="J116"/>
  <c r="BE116"/>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3"/>
  <c r="BH103"/>
  <c r="BG103"/>
  <c r="BF103"/>
  <c r="T103"/>
  <c r="R103"/>
  <c r="P103"/>
  <c r="BK103"/>
  <c r="J103"/>
  <c r="BE103"/>
  <c r="BI98"/>
  <c r="BH98"/>
  <c r="BG98"/>
  <c r="BF98"/>
  <c r="T98"/>
  <c r="R98"/>
  <c r="P98"/>
  <c r="BK98"/>
  <c r="J98"/>
  <c r="BE98"/>
  <c r="BI95"/>
  <c r="BH95"/>
  <c r="BG95"/>
  <c r="BF95"/>
  <c r="T95"/>
  <c r="R95"/>
  <c r="P95"/>
  <c r="BK95"/>
  <c r="J95"/>
  <c r="BE95"/>
  <c r="BI90"/>
  <c r="BH90"/>
  <c r="BG90"/>
  <c r="BF90"/>
  <c r="T90"/>
  <c r="R90"/>
  <c r="P90"/>
  <c r="BK90"/>
  <c r="J90"/>
  <c r="BE90"/>
  <c r="BI87"/>
  <c r="F34"/>
  <c i="1" r="BD60"/>
  <c i="10" r="BH87"/>
  <c r="F33"/>
  <c i="1" r="BC60"/>
  <c i="10" r="BG87"/>
  <c r="F32"/>
  <c i="1" r="BB60"/>
  <c i="10" r="BF87"/>
  <c r="J31"/>
  <c i="1" r="AW60"/>
  <c i="10" r="F31"/>
  <c i="1" r="BA60"/>
  <c i="10" r="T87"/>
  <c r="T86"/>
  <c r="T85"/>
  <c r="T84"/>
  <c r="R87"/>
  <c r="R86"/>
  <c r="R85"/>
  <c r="R84"/>
  <c r="P87"/>
  <c r="P86"/>
  <c r="P85"/>
  <c r="P84"/>
  <c i="1" r="AU60"/>
  <c i="10" r="BK87"/>
  <c r="BK86"/>
  <c r="J86"/>
  <c r="BK85"/>
  <c r="J85"/>
  <c r="BK84"/>
  <c r="J84"/>
  <c r="J56"/>
  <c r="J27"/>
  <c i="1" r="AG60"/>
  <c i="10" r="J87"/>
  <c r="BE87"/>
  <c r="J30"/>
  <c i="1" r="AV60"/>
  <c i="10" r="F30"/>
  <c i="1" r="AZ60"/>
  <c i="10" r="J58"/>
  <c r="J57"/>
  <c r="F78"/>
  <c r="E76"/>
  <c r="F49"/>
  <c r="E47"/>
  <c r="J36"/>
  <c r="J21"/>
  <c r="E21"/>
  <c r="J80"/>
  <c r="J51"/>
  <c r="J20"/>
  <c r="J18"/>
  <c r="E18"/>
  <c r="F81"/>
  <c r="F52"/>
  <c r="J17"/>
  <c r="J15"/>
  <c r="E15"/>
  <c r="F80"/>
  <c r="F51"/>
  <c r="J14"/>
  <c r="J12"/>
  <c r="J78"/>
  <c r="J49"/>
  <c r="E7"/>
  <c r="E74"/>
  <c r="E45"/>
  <c i="1" r="AY59"/>
  <c r="AX59"/>
  <c i="9" r="BI299"/>
  <c r="BH299"/>
  <c r="BG299"/>
  <c r="BF299"/>
  <c r="T299"/>
  <c r="T298"/>
  <c r="R299"/>
  <c r="R298"/>
  <c r="P299"/>
  <c r="P298"/>
  <c r="BK299"/>
  <c r="BK298"/>
  <c r="J298"/>
  <c r="J299"/>
  <c r="BE299"/>
  <c r="J59"/>
  <c r="BI297"/>
  <c r="BH297"/>
  <c r="BG297"/>
  <c r="BF297"/>
  <c r="T297"/>
  <c r="R297"/>
  <c r="P297"/>
  <c r="BK297"/>
  <c r="J297"/>
  <c r="BE297"/>
  <c r="BI296"/>
  <c r="BH296"/>
  <c r="BG296"/>
  <c r="BF296"/>
  <c r="T296"/>
  <c r="R296"/>
  <c r="P296"/>
  <c r="BK296"/>
  <c r="J296"/>
  <c r="BE296"/>
  <c r="BI293"/>
  <c r="BH293"/>
  <c r="BG293"/>
  <c r="BF293"/>
  <c r="T293"/>
  <c r="R293"/>
  <c r="P293"/>
  <c r="BK293"/>
  <c r="J293"/>
  <c r="BE293"/>
  <c r="BI292"/>
  <c r="BH292"/>
  <c r="BG292"/>
  <c r="BF292"/>
  <c r="T292"/>
  <c r="R292"/>
  <c r="P292"/>
  <c r="BK292"/>
  <c r="J292"/>
  <c r="BE292"/>
  <c r="BI291"/>
  <c r="BH291"/>
  <c r="BG291"/>
  <c r="BF291"/>
  <c r="T291"/>
  <c r="R291"/>
  <c r="P291"/>
  <c r="BK291"/>
  <c r="J291"/>
  <c r="BE291"/>
  <c r="BI290"/>
  <c r="BH290"/>
  <c r="BG290"/>
  <c r="BF290"/>
  <c r="T290"/>
  <c r="R290"/>
  <c r="P290"/>
  <c r="BK290"/>
  <c r="J290"/>
  <c r="BE290"/>
  <c r="BI289"/>
  <c r="BH289"/>
  <c r="BG289"/>
  <c r="BF289"/>
  <c r="T289"/>
  <c r="R289"/>
  <c r="P289"/>
  <c r="BK289"/>
  <c r="J289"/>
  <c r="BE289"/>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R282"/>
  <c r="P282"/>
  <c r="BK282"/>
  <c r="J282"/>
  <c r="BE282"/>
  <c r="BI281"/>
  <c r="BH281"/>
  <c r="BG281"/>
  <c r="BF281"/>
  <c r="T281"/>
  <c r="R281"/>
  <c r="P281"/>
  <c r="BK281"/>
  <c r="J281"/>
  <c r="BE281"/>
  <c r="BI280"/>
  <c r="BH280"/>
  <c r="BG280"/>
  <c r="BF280"/>
  <c r="T280"/>
  <c r="R280"/>
  <c r="P280"/>
  <c r="BK280"/>
  <c r="J280"/>
  <c r="BE280"/>
  <c r="BI276"/>
  <c r="BH276"/>
  <c r="BG276"/>
  <c r="BF276"/>
  <c r="T276"/>
  <c r="R276"/>
  <c r="P276"/>
  <c r="BK276"/>
  <c r="J276"/>
  <c r="BE276"/>
  <c r="BI272"/>
  <c r="BH272"/>
  <c r="BG272"/>
  <c r="BF272"/>
  <c r="T272"/>
  <c r="R272"/>
  <c r="P272"/>
  <c r="BK272"/>
  <c r="J272"/>
  <c r="BE272"/>
  <c r="BI269"/>
  <c r="BH269"/>
  <c r="BG269"/>
  <c r="BF269"/>
  <c r="T269"/>
  <c r="R269"/>
  <c r="P269"/>
  <c r="BK269"/>
  <c r="J269"/>
  <c r="BE269"/>
  <c r="BI266"/>
  <c r="BH266"/>
  <c r="BG266"/>
  <c r="BF266"/>
  <c r="T266"/>
  <c r="R266"/>
  <c r="P266"/>
  <c r="BK266"/>
  <c r="J266"/>
  <c r="BE266"/>
  <c r="BI263"/>
  <c r="BH263"/>
  <c r="BG263"/>
  <c r="BF263"/>
  <c r="T263"/>
  <c r="R263"/>
  <c r="P263"/>
  <c r="BK263"/>
  <c r="J263"/>
  <c r="BE263"/>
  <c r="BI261"/>
  <c r="BH261"/>
  <c r="BG261"/>
  <c r="BF261"/>
  <c r="T261"/>
  <c r="R261"/>
  <c r="P261"/>
  <c r="BK261"/>
  <c r="J261"/>
  <c r="BE261"/>
  <c r="BI259"/>
  <c r="BH259"/>
  <c r="BG259"/>
  <c r="BF259"/>
  <c r="T259"/>
  <c r="R259"/>
  <c r="P259"/>
  <c r="BK259"/>
  <c r="J259"/>
  <c r="BE259"/>
  <c r="BI258"/>
  <c r="BH258"/>
  <c r="BG258"/>
  <c r="BF258"/>
  <c r="T258"/>
  <c r="R258"/>
  <c r="P258"/>
  <c r="BK258"/>
  <c r="J258"/>
  <c r="BE258"/>
  <c r="BI256"/>
  <c r="BH256"/>
  <c r="BG256"/>
  <c r="BF256"/>
  <c r="T256"/>
  <c r="R256"/>
  <c r="P256"/>
  <c r="BK256"/>
  <c r="J256"/>
  <c r="BE256"/>
  <c r="BI253"/>
  <c r="BH253"/>
  <c r="BG253"/>
  <c r="BF253"/>
  <c r="T253"/>
  <c r="R253"/>
  <c r="P253"/>
  <c r="BK253"/>
  <c r="J253"/>
  <c r="BE253"/>
  <c r="BI249"/>
  <c r="BH249"/>
  <c r="BG249"/>
  <c r="BF249"/>
  <c r="T249"/>
  <c r="R249"/>
  <c r="P249"/>
  <c r="BK249"/>
  <c r="J249"/>
  <c r="BE249"/>
  <c r="BI247"/>
  <c r="BH247"/>
  <c r="BG247"/>
  <c r="BF247"/>
  <c r="T247"/>
  <c r="R247"/>
  <c r="P247"/>
  <c r="BK247"/>
  <c r="J247"/>
  <c r="BE247"/>
  <c r="BI245"/>
  <c r="BH245"/>
  <c r="BG245"/>
  <c r="BF245"/>
  <c r="T245"/>
  <c r="R245"/>
  <c r="P245"/>
  <c r="BK245"/>
  <c r="J245"/>
  <c r="BE245"/>
  <c r="BI241"/>
  <c r="BH241"/>
  <c r="BG241"/>
  <c r="BF241"/>
  <c r="T241"/>
  <c r="R241"/>
  <c r="P241"/>
  <c r="BK241"/>
  <c r="J241"/>
  <c r="BE241"/>
  <c r="BI237"/>
  <c r="BH237"/>
  <c r="BG237"/>
  <c r="BF237"/>
  <c r="T237"/>
  <c r="R237"/>
  <c r="P237"/>
  <c r="BK237"/>
  <c r="J237"/>
  <c r="BE237"/>
  <c r="BI235"/>
  <c r="BH235"/>
  <c r="BG235"/>
  <c r="BF235"/>
  <c r="T235"/>
  <c r="R235"/>
  <c r="P235"/>
  <c r="BK235"/>
  <c r="J235"/>
  <c r="BE235"/>
  <c r="BI233"/>
  <c r="BH233"/>
  <c r="BG233"/>
  <c r="BF233"/>
  <c r="T233"/>
  <c r="R233"/>
  <c r="P233"/>
  <c r="BK233"/>
  <c r="J233"/>
  <c r="BE233"/>
  <c r="BI230"/>
  <c r="BH230"/>
  <c r="BG230"/>
  <c r="BF230"/>
  <c r="T230"/>
  <c r="R230"/>
  <c r="P230"/>
  <c r="BK230"/>
  <c r="J230"/>
  <c r="BE230"/>
  <c r="BI228"/>
  <c r="BH228"/>
  <c r="BG228"/>
  <c r="BF228"/>
  <c r="T228"/>
  <c r="R228"/>
  <c r="P228"/>
  <c r="BK228"/>
  <c r="J228"/>
  <c r="BE228"/>
  <c r="BI226"/>
  <c r="BH226"/>
  <c r="BG226"/>
  <c r="BF226"/>
  <c r="T226"/>
  <c r="R226"/>
  <c r="P226"/>
  <c r="BK226"/>
  <c r="J226"/>
  <c r="BE226"/>
  <c r="BI224"/>
  <c r="BH224"/>
  <c r="BG224"/>
  <c r="BF224"/>
  <c r="T224"/>
  <c r="R224"/>
  <c r="P224"/>
  <c r="BK224"/>
  <c r="J224"/>
  <c r="BE224"/>
  <c r="BI222"/>
  <c r="BH222"/>
  <c r="BG222"/>
  <c r="BF222"/>
  <c r="T222"/>
  <c r="R222"/>
  <c r="P222"/>
  <c r="BK222"/>
  <c r="J222"/>
  <c r="BE222"/>
  <c r="BI220"/>
  <c r="BH220"/>
  <c r="BG220"/>
  <c r="BF220"/>
  <c r="T220"/>
  <c r="R220"/>
  <c r="P220"/>
  <c r="BK220"/>
  <c r="J220"/>
  <c r="BE220"/>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09"/>
  <c r="BH209"/>
  <c r="BG209"/>
  <c r="BF209"/>
  <c r="T209"/>
  <c r="R209"/>
  <c r="P209"/>
  <c r="BK209"/>
  <c r="J209"/>
  <c r="BE209"/>
  <c r="BI207"/>
  <c r="BH207"/>
  <c r="BG207"/>
  <c r="BF207"/>
  <c r="T207"/>
  <c r="R207"/>
  <c r="P207"/>
  <c r="BK207"/>
  <c r="J207"/>
  <c r="BE207"/>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R200"/>
  <c r="P200"/>
  <c r="BK200"/>
  <c r="J200"/>
  <c r="BE200"/>
  <c r="BI199"/>
  <c r="BH199"/>
  <c r="BG199"/>
  <c r="BF199"/>
  <c r="T199"/>
  <c r="R199"/>
  <c r="P199"/>
  <c r="BK199"/>
  <c r="J199"/>
  <c r="BE199"/>
  <c r="BI198"/>
  <c r="BH198"/>
  <c r="BG198"/>
  <c r="BF198"/>
  <c r="T198"/>
  <c r="R198"/>
  <c r="P198"/>
  <c r="BK198"/>
  <c r="J198"/>
  <c r="BE198"/>
  <c r="BI194"/>
  <c r="BH194"/>
  <c r="BG194"/>
  <c r="BF194"/>
  <c r="T194"/>
  <c r="R194"/>
  <c r="P194"/>
  <c r="BK194"/>
  <c r="J194"/>
  <c r="BE194"/>
  <c r="BI193"/>
  <c r="BH193"/>
  <c r="BG193"/>
  <c r="BF193"/>
  <c r="T193"/>
  <c r="R193"/>
  <c r="P193"/>
  <c r="BK193"/>
  <c r="J193"/>
  <c r="BE193"/>
  <c r="BI191"/>
  <c r="BH191"/>
  <c r="BG191"/>
  <c r="BF191"/>
  <c r="T191"/>
  <c r="R191"/>
  <c r="P191"/>
  <c r="BK191"/>
  <c r="J191"/>
  <c r="BE191"/>
  <c r="BI187"/>
  <c r="BH187"/>
  <c r="BG187"/>
  <c r="BF187"/>
  <c r="T187"/>
  <c r="R187"/>
  <c r="P187"/>
  <c r="BK187"/>
  <c r="J187"/>
  <c r="BE187"/>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R180"/>
  <c r="P180"/>
  <c r="BK180"/>
  <c r="J180"/>
  <c r="BE180"/>
  <c r="BI179"/>
  <c r="BH179"/>
  <c r="BG179"/>
  <c r="BF179"/>
  <c r="T179"/>
  <c r="R179"/>
  <c r="P179"/>
  <c r="BK179"/>
  <c r="J179"/>
  <c r="BE179"/>
  <c r="BI177"/>
  <c r="BH177"/>
  <c r="BG177"/>
  <c r="BF177"/>
  <c r="T177"/>
  <c r="R177"/>
  <c r="P177"/>
  <c r="BK177"/>
  <c r="J177"/>
  <c r="BE177"/>
  <c r="BI176"/>
  <c r="BH176"/>
  <c r="BG176"/>
  <c r="BF176"/>
  <c r="T176"/>
  <c r="R176"/>
  <c r="P176"/>
  <c r="BK176"/>
  <c r="J176"/>
  <c r="BE176"/>
  <c r="BI174"/>
  <c r="BH174"/>
  <c r="BG174"/>
  <c r="BF174"/>
  <c r="T174"/>
  <c r="R174"/>
  <c r="P174"/>
  <c r="BK174"/>
  <c r="J174"/>
  <c r="BE174"/>
  <c r="BI172"/>
  <c r="BH172"/>
  <c r="BG172"/>
  <c r="BF172"/>
  <c r="T172"/>
  <c r="R172"/>
  <c r="P172"/>
  <c r="BK172"/>
  <c r="J172"/>
  <c r="BE172"/>
  <c r="BI171"/>
  <c r="BH171"/>
  <c r="BG171"/>
  <c r="BF171"/>
  <c r="T171"/>
  <c r="R171"/>
  <c r="P171"/>
  <c r="BK171"/>
  <c r="J171"/>
  <c r="BE171"/>
  <c r="BI170"/>
  <c r="BH170"/>
  <c r="BG170"/>
  <c r="BF170"/>
  <c r="T170"/>
  <c r="R170"/>
  <c r="P170"/>
  <c r="BK170"/>
  <c r="J170"/>
  <c r="BE170"/>
  <c r="BI167"/>
  <c r="BH167"/>
  <c r="BG167"/>
  <c r="BF167"/>
  <c r="T167"/>
  <c r="R167"/>
  <c r="P167"/>
  <c r="BK167"/>
  <c r="J167"/>
  <c r="BE167"/>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R153"/>
  <c r="P153"/>
  <c r="BK153"/>
  <c r="J153"/>
  <c r="BE153"/>
  <c r="BI151"/>
  <c r="BH151"/>
  <c r="BG151"/>
  <c r="BF151"/>
  <c r="T151"/>
  <c r="R151"/>
  <c r="P151"/>
  <c r="BK151"/>
  <c r="J151"/>
  <c r="BE151"/>
  <c r="BI149"/>
  <c r="BH149"/>
  <c r="BG149"/>
  <c r="BF149"/>
  <c r="T149"/>
  <c r="R149"/>
  <c r="P149"/>
  <c r="BK149"/>
  <c r="J149"/>
  <c r="BE149"/>
  <c r="BI147"/>
  <c r="BH147"/>
  <c r="BG147"/>
  <c r="BF147"/>
  <c r="T147"/>
  <c r="R147"/>
  <c r="P147"/>
  <c r="BK147"/>
  <c r="J147"/>
  <c r="BE147"/>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4"/>
  <c r="BH114"/>
  <c r="BG114"/>
  <c r="BF114"/>
  <c r="T114"/>
  <c r="R114"/>
  <c r="P114"/>
  <c r="BK114"/>
  <c r="J114"/>
  <c r="BE114"/>
  <c r="BI112"/>
  <c r="BH112"/>
  <c r="BG112"/>
  <c r="BF112"/>
  <c r="T112"/>
  <c r="R112"/>
  <c r="P112"/>
  <c r="BK112"/>
  <c r="J112"/>
  <c r="BE112"/>
  <c r="BI108"/>
  <c r="BH108"/>
  <c r="BG108"/>
  <c r="BF108"/>
  <c r="T108"/>
  <c r="R108"/>
  <c r="P108"/>
  <c r="BK108"/>
  <c r="J108"/>
  <c r="BE108"/>
  <c r="BI104"/>
  <c r="BH104"/>
  <c r="BG104"/>
  <c r="BF104"/>
  <c r="T104"/>
  <c r="R104"/>
  <c r="P104"/>
  <c r="BK104"/>
  <c r="J104"/>
  <c r="BE104"/>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BH88"/>
  <c r="BG88"/>
  <c r="BF88"/>
  <c r="T88"/>
  <c r="R88"/>
  <c r="P88"/>
  <c r="BK88"/>
  <c r="J88"/>
  <c r="BE88"/>
  <c r="BI86"/>
  <c r="BH86"/>
  <c r="BG86"/>
  <c r="BF86"/>
  <c r="T86"/>
  <c r="R86"/>
  <c r="P86"/>
  <c r="BK86"/>
  <c r="J86"/>
  <c r="BE86"/>
  <c r="BI84"/>
  <c r="BH84"/>
  <c r="BG84"/>
  <c r="BF84"/>
  <c r="T84"/>
  <c r="R84"/>
  <c r="P84"/>
  <c r="BK84"/>
  <c r="J84"/>
  <c r="BE84"/>
  <c r="BI82"/>
  <c r="F34"/>
  <c i="1" r="BD59"/>
  <c i="9" r="BH82"/>
  <c r="F33"/>
  <c i="1" r="BC59"/>
  <c i="9" r="BG82"/>
  <c r="F32"/>
  <c i="1" r="BB59"/>
  <c i="9" r="BF82"/>
  <c r="J31"/>
  <c i="1" r="AW59"/>
  <c i="9" r="F31"/>
  <c i="1" r="BA59"/>
  <c i="9" r="T82"/>
  <c r="T81"/>
  <c r="T80"/>
  <c r="T79"/>
  <c r="R82"/>
  <c r="R81"/>
  <c r="R80"/>
  <c r="R79"/>
  <c r="P82"/>
  <c r="P81"/>
  <c r="P80"/>
  <c r="P79"/>
  <c i="1" r="AU59"/>
  <c i="9" r="BK82"/>
  <c r="BK81"/>
  <c r="J81"/>
  <c r="BK80"/>
  <c r="J80"/>
  <c r="BK79"/>
  <c r="J79"/>
  <c r="J56"/>
  <c r="J27"/>
  <c i="1" r="AG59"/>
  <c i="9" r="J82"/>
  <c r="BE82"/>
  <c r="J30"/>
  <c i="1" r="AV59"/>
  <c i="9" r="F30"/>
  <c i="1" r="AZ59"/>
  <c i="9" r="J58"/>
  <c r="J57"/>
  <c r="F73"/>
  <c r="E71"/>
  <c r="F49"/>
  <c r="E47"/>
  <c r="J36"/>
  <c r="J21"/>
  <c r="E21"/>
  <c r="J75"/>
  <c r="J51"/>
  <c r="J20"/>
  <c r="J18"/>
  <c r="E18"/>
  <c r="F76"/>
  <c r="F52"/>
  <c r="J17"/>
  <c r="J15"/>
  <c r="E15"/>
  <c r="F75"/>
  <c r="F51"/>
  <c r="J14"/>
  <c r="J12"/>
  <c r="J73"/>
  <c r="J49"/>
  <c r="E7"/>
  <c r="E69"/>
  <c r="E45"/>
  <c i="1" r="AY58"/>
  <c r="AX58"/>
  <c i="8"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T198"/>
  <c r="R199"/>
  <c r="R198"/>
  <c r="P199"/>
  <c r="P198"/>
  <c r="BK199"/>
  <c r="BK198"/>
  <c r="J198"/>
  <c r="J199"/>
  <c r="BE199"/>
  <c r="J64"/>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T166"/>
  <c r="R167"/>
  <c r="R166"/>
  <c r="P167"/>
  <c r="P166"/>
  <c r="BK167"/>
  <c r="BK166"/>
  <c r="J166"/>
  <c r="J167"/>
  <c r="BE167"/>
  <c r="J63"/>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T150"/>
  <c r="R151"/>
  <c r="R150"/>
  <c r="P151"/>
  <c r="P150"/>
  <c r="BK151"/>
  <c r="BK150"/>
  <c r="J150"/>
  <c r="J151"/>
  <c r="BE151"/>
  <c r="J62"/>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T143"/>
  <c r="R144"/>
  <c r="R143"/>
  <c r="P144"/>
  <c r="P143"/>
  <c r="BK144"/>
  <c r="BK143"/>
  <c r="J143"/>
  <c r="J144"/>
  <c r="BE144"/>
  <c r="J61"/>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T122"/>
  <c r="R123"/>
  <c r="R122"/>
  <c r="P123"/>
  <c r="P122"/>
  <c r="BK123"/>
  <c r="BK122"/>
  <c r="J122"/>
  <c r="J123"/>
  <c r="BE123"/>
  <c r="J60"/>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T108"/>
  <c r="R109"/>
  <c r="R108"/>
  <c r="P109"/>
  <c r="P108"/>
  <c r="BK109"/>
  <c r="BK108"/>
  <c r="J108"/>
  <c r="J109"/>
  <c r="BE109"/>
  <c r="J59"/>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T90"/>
  <c r="R91"/>
  <c r="R90"/>
  <c r="P91"/>
  <c r="P90"/>
  <c r="BK91"/>
  <c r="BK90"/>
  <c r="J90"/>
  <c r="J91"/>
  <c r="BE91"/>
  <c r="J58"/>
  <c r="BI89"/>
  <c r="BH89"/>
  <c r="BG89"/>
  <c r="BF89"/>
  <c r="T89"/>
  <c r="R89"/>
  <c r="P89"/>
  <c r="BK89"/>
  <c r="J89"/>
  <c r="BE89"/>
  <c r="BI88"/>
  <c r="BH88"/>
  <c r="BG88"/>
  <c r="BF88"/>
  <c r="T88"/>
  <c r="R88"/>
  <c r="P88"/>
  <c r="BK88"/>
  <c r="J88"/>
  <c r="BE88"/>
  <c r="BI87"/>
  <c r="BH87"/>
  <c r="BG87"/>
  <c r="BF87"/>
  <c r="T87"/>
  <c r="R87"/>
  <c r="P87"/>
  <c r="BK87"/>
  <c r="J87"/>
  <c r="BE87"/>
  <c r="BI86"/>
  <c r="F34"/>
  <c i="1" r="BD58"/>
  <c i="8" r="BH86"/>
  <c r="F33"/>
  <c i="1" r="BC58"/>
  <c i="8" r="BG86"/>
  <c r="F32"/>
  <c i="1" r="BB58"/>
  <c i="8" r="BF86"/>
  <c r="J31"/>
  <c i="1" r="AW58"/>
  <c i="8" r="F31"/>
  <c i="1" r="BA58"/>
  <c i="8" r="T86"/>
  <c r="T85"/>
  <c r="T84"/>
  <c r="R86"/>
  <c r="R85"/>
  <c r="R84"/>
  <c r="P86"/>
  <c r="P85"/>
  <c r="P84"/>
  <c i="1" r="AU58"/>
  <c i="8" r="BK86"/>
  <c r="BK85"/>
  <c r="J85"/>
  <c r="BK84"/>
  <c r="J84"/>
  <c r="J56"/>
  <c r="J27"/>
  <c i="1" r="AG58"/>
  <c i="8" r="J86"/>
  <c r="BE86"/>
  <c r="J30"/>
  <c i="1" r="AV58"/>
  <c i="8" r="F30"/>
  <c i="1" r="AZ58"/>
  <c i="8" r="J57"/>
  <c r="F78"/>
  <c r="E76"/>
  <c r="F49"/>
  <c r="E47"/>
  <c r="J36"/>
  <c r="J21"/>
  <c r="E21"/>
  <c r="J80"/>
  <c r="J51"/>
  <c r="J20"/>
  <c r="J18"/>
  <c r="E18"/>
  <c r="F81"/>
  <c r="F52"/>
  <c r="J17"/>
  <c r="J15"/>
  <c r="E15"/>
  <c r="F80"/>
  <c r="F51"/>
  <c r="J14"/>
  <c r="J12"/>
  <c r="J78"/>
  <c r="J49"/>
  <c r="E7"/>
  <c r="E74"/>
  <c r="E45"/>
  <c i="1" r="AY57"/>
  <c r="AX57"/>
  <c i="7" r="BI86"/>
  <c r="BH86"/>
  <c r="BG86"/>
  <c r="BF86"/>
  <c r="T86"/>
  <c r="R86"/>
  <c r="P86"/>
  <c r="BK86"/>
  <c r="J86"/>
  <c r="BE86"/>
  <c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F34"/>
  <c i="1" r="BD57"/>
  <c i="7" r="BH81"/>
  <c r="F33"/>
  <c i="1" r="BC57"/>
  <c i="7" r="BG81"/>
  <c r="F32"/>
  <c i="1" r="BB57"/>
  <c i="7" r="BF81"/>
  <c r="J31"/>
  <c i="1" r="AW57"/>
  <c i="7" r="F31"/>
  <c i="1" r="BA57"/>
  <c i="7" r="T81"/>
  <c r="T80"/>
  <c r="T79"/>
  <c r="T78"/>
  <c r="R81"/>
  <c r="R80"/>
  <c r="R79"/>
  <c r="R78"/>
  <c r="P81"/>
  <c r="P80"/>
  <c r="P79"/>
  <c r="P78"/>
  <c i="1" r="AU57"/>
  <c i="7" r="BK81"/>
  <c r="BK80"/>
  <c r="J80"/>
  <c r="BK79"/>
  <c r="J79"/>
  <c r="BK78"/>
  <c r="J78"/>
  <c r="J56"/>
  <c r="J27"/>
  <c i="1" r="AG57"/>
  <c i="7" r="J81"/>
  <c r="BE81"/>
  <c r="J30"/>
  <c i="1" r="AV57"/>
  <c i="7" r="F30"/>
  <c i="1" r="AZ57"/>
  <c i="7" r="J58"/>
  <c r="J57"/>
  <c r="F72"/>
  <c r="E70"/>
  <c r="F49"/>
  <c r="E47"/>
  <c r="J36"/>
  <c r="J21"/>
  <c r="E21"/>
  <c r="J74"/>
  <c r="J51"/>
  <c r="J20"/>
  <c r="J18"/>
  <c r="E18"/>
  <c r="F75"/>
  <c r="F52"/>
  <c r="J17"/>
  <c r="J15"/>
  <c r="E15"/>
  <c r="F74"/>
  <c r="F51"/>
  <c r="J14"/>
  <c r="J12"/>
  <c r="J72"/>
  <c r="J49"/>
  <c r="E7"/>
  <c r="E68"/>
  <c r="E45"/>
  <c i="1" r="AY56"/>
  <c r="AX56"/>
  <c i="6" r="BI155"/>
  <c r="BH155"/>
  <c r="BG155"/>
  <c r="BF155"/>
  <c r="T155"/>
  <c r="R155"/>
  <c r="P155"/>
  <c r="BK155"/>
  <c r="J155"/>
  <c r="BE155"/>
  <c r="BI153"/>
  <c r="BH153"/>
  <c r="BG153"/>
  <c r="BF153"/>
  <c r="T153"/>
  <c r="R153"/>
  <c r="P153"/>
  <c r="BK153"/>
  <c r="J153"/>
  <c r="BE153"/>
  <c r="BI152"/>
  <c r="BH152"/>
  <c r="BG152"/>
  <c r="BF152"/>
  <c r="T152"/>
  <c r="T151"/>
  <c r="R152"/>
  <c r="R151"/>
  <c r="P152"/>
  <c r="P151"/>
  <c r="BK152"/>
  <c r="BK151"/>
  <c r="J151"/>
  <c r="J152"/>
  <c r="BE152"/>
  <c r="J65"/>
  <c r="BI149"/>
  <c r="BH149"/>
  <c r="BG149"/>
  <c r="BF149"/>
  <c r="T149"/>
  <c r="R149"/>
  <c r="P149"/>
  <c r="BK149"/>
  <c r="J149"/>
  <c r="BE149"/>
  <c r="BI147"/>
  <c r="BH147"/>
  <c r="BG147"/>
  <c r="BF147"/>
  <c r="T147"/>
  <c r="R147"/>
  <c r="P147"/>
  <c r="BK147"/>
  <c r="J147"/>
  <c r="BE147"/>
  <c r="BI145"/>
  <c r="BH145"/>
  <c r="BG145"/>
  <c r="BF145"/>
  <c r="T145"/>
  <c r="T144"/>
  <c r="T143"/>
  <c r="R145"/>
  <c r="R144"/>
  <c r="R143"/>
  <c r="P145"/>
  <c r="P144"/>
  <c r="P143"/>
  <c r="BK145"/>
  <c r="BK144"/>
  <c r="J144"/>
  <c r="BK143"/>
  <c r="J143"/>
  <c r="J145"/>
  <c r="BE145"/>
  <c r="J64"/>
  <c r="J63"/>
  <c r="BI141"/>
  <c r="BH141"/>
  <c r="BG141"/>
  <c r="BF141"/>
  <c r="T141"/>
  <c r="T140"/>
  <c r="R141"/>
  <c r="R140"/>
  <c r="P141"/>
  <c r="P140"/>
  <c r="BK141"/>
  <c r="BK140"/>
  <c r="J140"/>
  <c r="J141"/>
  <c r="BE141"/>
  <c r="J62"/>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T129"/>
  <c r="R130"/>
  <c r="R129"/>
  <c r="P130"/>
  <c r="P129"/>
  <c r="BK130"/>
  <c r="BK129"/>
  <c r="J129"/>
  <c r="J130"/>
  <c r="BE130"/>
  <c r="J61"/>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T116"/>
  <c r="R117"/>
  <c r="R116"/>
  <c r="P117"/>
  <c r="P116"/>
  <c r="BK117"/>
  <c r="BK116"/>
  <c r="J116"/>
  <c r="J117"/>
  <c r="BE117"/>
  <c r="J60"/>
  <c r="BI112"/>
  <c r="BH112"/>
  <c r="BG112"/>
  <c r="BF112"/>
  <c r="T112"/>
  <c r="R112"/>
  <c r="P112"/>
  <c r="BK112"/>
  <c r="J112"/>
  <c r="BE112"/>
  <c r="BI110"/>
  <c r="BH110"/>
  <c r="BG110"/>
  <c r="BF110"/>
  <c r="T110"/>
  <c r="R110"/>
  <c r="P110"/>
  <c r="BK110"/>
  <c r="J110"/>
  <c r="BE110"/>
  <c r="BI108"/>
  <c r="BH108"/>
  <c r="BG108"/>
  <c r="BF108"/>
  <c r="T108"/>
  <c r="R108"/>
  <c r="P108"/>
  <c r="BK108"/>
  <c r="J108"/>
  <c r="BE108"/>
  <c r="BI104"/>
  <c r="BH104"/>
  <c r="BG104"/>
  <c r="BF104"/>
  <c r="T104"/>
  <c r="R104"/>
  <c r="P104"/>
  <c r="BK104"/>
  <c r="J104"/>
  <c r="BE104"/>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T89"/>
  <c r="R90"/>
  <c r="R89"/>
  <c r="P90"/>
  <c r="P89"/>
  <c r="BK90"/>
  <c r="BK89"/>
  <c r="J89"/>
  <c r="J90"/>
  <c r="BE90"/>
  <c r="J59"/>
  <c r="BI88"/>
  <c r="F34"/>
  <c i="1" r="BD56"/>
  <c i="6" r="BH88"/>
  <c r="F33"/>
  <c i="1" r="BC56"/>
  <c i="6" r="BG88"/>
  <c r="F32"/>
  <c i="1" r="BB56"/>
  <c i="6" r="BF88"/>
  <c r="J31"/>
  <c i="1" r="AW56"/>
  <c i="6" r="F31"/>
  <c i="1" r="BA56"/>
  <c i="6" r="T88"/>
  <c r="T87"/>
  <c r="T86"/>
  <c r="T85"/>
  <c r="R88"/>
  <c r="R87"/>
  <c r="R86"/>
  <c r="R85"/>
  <c r="P88"/>
  <c r="P87"/>
  <c r="P86"/>
  <c r="P85"/>
  <c i="1" r="AU56"/>
  <c i="6" r="BK88"/>
  <c r="BK87"/>
  <c r="J87"/>
  <c r="BK86"/>
  <c r="J86"/>
  <c r="BK85"/>
  <c r="J85"/>
  <c r="J56"/>
  <c r="J27"/>
  <c i="1" r="AG56"/>
  <c i="6" r="J88"/>
  <c r="BE88"/>
  <c r="J30"/>
  <c i="1" r="AV56"/>
  <c i="6" r="F30"/>
  <c i="1" r="AZ56"/>
  <c i="6" r="J58"/>
  <c r="J57"/>
  <c r="F79"/>
  <c r="E77"/>
  <c r="F49"/>
  <c r="E47"/>
  <c r="J36"/>
  <c r="J21"/>
  <c r="E21"/>
  <c r="J81"/>
  <c r="J51"/>
  <c r="J20"/>
  <c r="J18"/>
  <c r="E18"/>
  <c r="F82"/>
  <c r="F52"/>
  <c r="J17"/>
  <c r="J15"/>
  <c r="E15"/>
  <c r="F81"/>
  <c r="F51"/>
  <c r="J14"/>
  <c r="J12"/>
  <c r="J79"/>
  <c r="J49"/>
  <c r="E7"/>
  <c r="E75"/>
  <c r="E45"/>
  <c i="1" r="AY55"/>
  <c r="AX55"/>
  <c i="5" r="BI164"/>
  <c r="BH164"/>
  <c r="BG164"/>
  <c r="BF164"/>
  <c r="T164"/>
  <c r="R164"/>
  <c r="P164"/>
  <c r="BK164"/>
  <c r="J164"/>
  <c r="BE164"/>
  <c r="BI163"/>
  <c r="BH163"/>
  <c r="BG163"/>
  <c r="BF163"/>
  <c r="T163"/>
  <c r="R163"/>
  <c r="P163"/>
  <c r="BK163"/>
  <c r="J163"/>
  <c r="BE163"/>
  <c r="BI162"/>
  <c r="BH162"/>
  <c r="BG162"/>
  <c r="BF162"/>
  <c r="T162"/>
  <c r="T161"/>
  <c r="R162"/>
  <c r="R161"/>
  <c r="P162"/>
  <c r="P161"/>
  <c r="BK162"/>
  <c r="BK161"/>
  <c r="J161"/>
  <c r="J162"/>
  <c r="BE162"/>
  <c r="J65"/>
  <c r="BI159"/>
  <c r="BH159"/>
  <c r="BG159"/>
  <c r="BF159"/>
  <c r="T159"/>
  <c r="R159"/>
  <c r="P159"/>
  <c r="BK159"/>
  <c r="J159"/>
  <c r="BE159"/>
  <c r="BI157"/>
  <c r="BH157"/>
  <c r="BG157"/>
  <c r="BF157"/>
  <c r="T157"/>
  <c r="T156"/>
  <c r="R157"/>
  <c r="R156"/>
  <c r="P157"/>
  <c r="P156"/>
  <c r="BK157"/>
  <c r="BK156"/>
  <c r="J156"/>
  <c r="J157"/>
  <c r="BE157"/>
  <c r="J64"/>
  <c r="BI155"/>
  <c r="BH155"/>
  <c r="BG155"/>
  <c r="BF155"/>
  <c r="T155"/>
  <c r="R155"/>
  <c r="P155"/>
  <c r="BK155"/>
  <c r="J155"/>
  <c r="BE155"/>
  <c r="BI153"/>
  <c r="BH153"/>
  <c r="BG153"/>
  <c r="BF153"/>
  <c r="T153"/>
  <c r="R153"/>
  <c r="P153"/>
  <c r="BK153"/>
  <c r="J153"/>
  <c r="BE153"/>
  <c r="BI152"/>
  <c r="BH152"/>
  <c r="BG152"/>
  <c r="BF152"/>
  <c r="T152"/>
  <c r="R152"/>
  <c r="P152"/>
  <c r="BK152"/>
  <c r="J152"/>
  <c r="BE152"/>
  <c r="BI150"/>
  <c r="BH150"/>
  <c r="BG150"/>
  <c r="BF150"/>
  <c r="T150"/>
  <c r="T149"/>
  <c r="T148"/>
  <c r="R150"/>
  <c r="R149"/>
  <c r="R148"/>
  <c r="P150"/>
  <c r="P149"/>
  <c r="P148"/>
  <c r="BK150"/>
  <c r="BK149"/>
  <c r="J149"/>
  <c r="BK148"/>
  <c r="J148"/>
  <c r="J150"/>
  <c r="BE150"/>
  <c r="J63"/>
  <c r="J62"/>
  <c r="BI146"/>
  <c r="BH146"/>
  <c r="BG146"/>
  <c r="BF146"/>
  <c r="T146"/>
  <c r="T145"/>
  <c r="R146"/>
  <c r="R145"/>
  <c r="P146"/>
  <c r="P145"/>
  <c r="BK146"/>
  <c r="BK145"/>
  <c r="J145"/>
  <c r="J146"/>
  <c r="BE146"/>
  <c r="J61"/>
  <c r="BI144"/>
  <c r="BH144"/>
  <c r="BG144"/>
  <c r="BF144"/>
  <c r="T144"/>
  <c r="R144"/>
  <c r="P144"/>
  <c r="BK144"/>
  <c r="J144"/>
  <c r="BE144"/>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T130"/>
  <c r="R131"/>
  <c r="R130"/>
  <c r="P131"/>
  <c r="P130"/>
  <c r="BK131"/>
  <c r="BK130"/>
  <c r="J130"/>
  <c r="J131"/>
  <c r="BE131"/>
  <c r="J6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T113"/>
  <c r="R114"/>
  <c r="R113"/>
  <c r="P114"/>
  <c r="P113"/>
  <c r="BK114"/>
  <c r="BK113"/>
  <c r="J113"/>
  <c r="J114"/>
  <c r="BE114"/>
  <c r="J59"/>
  <c r="BI111"/>
  <c r="BH111"/>
  <c r="BG111"/>
  <c r="BF111"/>
  <c r="T111"/>
  <c r="R111"/>
  <c r="P111"/>
  <c r="BK111"/>
  <c r="J111"/>
  <c r="BE111"/>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F34"/>
  <c i="1" r="BD55"/>
  <c i="5" r="BH88"/>
  <c r="F33"/>
  <c i="1" r="BC55"/>
  <c i="5" r="BG88"/>
  <c r="F32"/>
  <c i="1" r="BB55"/>
  <c i="5" r="BF88"/>
  <c r="J31"/>
  <c i="1" r="AW55"/>
  <c i="5" r="F31"/>
  <c i="1" r="BA55"/>
  <c i="5" r="T88"/>
  <c r="T87"/>
  <c r="T86"/>
  <c r="T85"/>
  <c r="R88"/>
  <c r="R87"/>
  <c r="R86"/>
  <c r="R85"/>
  <c r="P88"/>
  <c r="P87"/>
  <c r="P86"/>
  <c r="P85"/>
  <c i="1" r="AU55"/>
  <c i="5" r="BK88"/>
  <c r="BK87"/>
  <c r="J87"/>
  <c r="BK86"/>
  <c r="J86"/>
  <c r="BK85"/>
  <c r="J85"/>
  <c r="J56"/>
  <c r="J27"/>
  <c i="1" r="AG55"/>
  <c i="5" r="J88"/>
  <c r="BE88"/>
  <c r="J30"/>
  <c i="1" r="AV55"/>
  <c i="5" r="F30"/>
  <c i="1" r="AZ55"/>
  <c i="5" r="J58"/>
  <c r="J57"/>
  <c r="F79"/>
  <c r="E77"/>
  <c r="F49"/>
  <c r="E47"/>
  <c r="J36"/>
  <c r="J21"/>
  <c r="E21"/>
  <c r="J81"/>
  <c r="J51"/>
  <c r="J20"/>
  <c r="J18"/>
  <c r="E18"/>
  <c r="F82"/>
  <c r="F52"/>
  <c r="J17"/>
  <c r="J15"/>
  <c r="E15"/>
  <c r="F81"/>
  <c r="F51"/>
  <c r="J14"/>
  <c r="J12"/>
  <c r="J79"/>
  <c r="J49"/>
  <c r="E7"/>
  <c r="E75"/>
  <c r="E45"/>
  <c i="1" r="AY54"/>
  <c r="AX54"/>
  <c i="4"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BH81"/>
  <c r="BG81"/>
  <c r="BF81"/>
  <c r="T81"/>
  <c r="R81"/>
  <c r="P81"/>
  <c r="BK81"/>
  <c r="J81"/>
  <c r="BE81"/>
  <c r="BI80"/>
  <c r="BH80"/>
  <c r="BG80"/>
  <c r="BF80"/>
  <c r="T80"/>
  <c r="R80"/>
  <c r="P80"/>
  <c r="BK80"/>
  <c r="J80"/>
  <c r="BE80"/>
  <c r="BI79"/>
  <c r="F34"/>
  <c i="1" r="BD54"/>
  <c i="4" r="BH79"/>
  <c r="F33"/>
  <c i="1" r="BC54"/>
  <c i="4" r="BG79"/>
  <c r="F32"/>
  <c i="1" r="BB54"/>
  <c i="4" r="BF79"/>
  <c r="J31"/>
  <c i="1" r="AW54"/>
  <c i="4" r="F31"/>
  <c i="1" r="BA54"/>
  <c i="4" r="T79"/>
  <c r="T78"/>
  <c r="T77"/>
  <c r="R79"/>
  <c r="R78"/>
  <c r="R77"/>
  <c r="P79"/>
  <c r="P78"/>
  <c r="P77"/>
  <c i="1" r="AU54"/>
  <c i="4" r="BK79"/>
  <c r="BK78"/>
  <c r="J78"/>
  <c r="BK77"/>
  <c r="J77"/>
  <c r="J56"/>
  <c r="J27"/>
  <c i="1" r="AG54"/>
  <c i="4" r="J79"/>
  <c r="BE79"/>
  <c r="J30"/>
  <c i="1" r="AV54"/>
  <c i="4" r="F30"/>
  <c i="1" r="AZ54"/>
  <c i="4" r="J57"/>
  <c r="F71"/>
  <c r="E69"/>
  <c r="F49"/>
  <c r="E47"/>
  <c r="J36"/>
  <c r="J21"/>
  <c r="E21"/>
  <c r="J73"/>
  <c r="J51"/>
  <c r="J20"/>
  <c r="J18"/>
  <c r="E18"/>
  <c r="F74"/>
  <c r="F52"/>
  <c r="J17"/>
  <c r="J15"/>
  <c r="E15"/>
  <c r="F73"/>
  <c r="F51"/>
  <c r="J14"/>
  <c r="J12"/>
  <c r="J71"/>
  <c r="J49"/>
  <c r="E7"/>
  <c r="E67"/>
  <c r="E45"/>
  <c i="1" r="AY53"/>
  <c r="AX53"/>
  <c i="3" r="BI273"/>
  <c r="BH273"/>
  <c r="BG273"/>
  <c r="BF273"/>
  <c r="T273"/>
  <c r="R273"/>
  <c r="P273"/>
  <c r="BK273"/>
  <c r="J273"/>
  <c r="BE273"/>
  <c r="BI272"/>
  <c r="BH272"/>
  <c r="BG272"/>
  <c r="BF272"/>
  <c r="T272"/>
  <c r="T271"/>
  <c r="R272"/>
  <c r="R271"/>
  <c r="P272"/>
  <c r="P271"/>
  <c r="BK272"/>
  <c r="BK271"/>
  <c r="J271"/>
  <c r="J272"/>
  <c r="BE272"/>
  <c r="J75"/>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T265"/>
  <c r="R266"/>
  <c r="R265"/>
  <c r="P266"/>
  <c r="P265"/>
  <c r="BK266"/>
  <c r="BK265"/>
  <c r="J265"/>
  <c r="J266"/>
  <c r="BE266"/>
  <c r="J74"/>
  <c r="BI264"/>
  <c r="BH264"/>
  <c r="BG264"/>
  <c r="BF264"/>
  <c r="T264"/>
  <c r="T263"/>
  <c r="R264"/>
  <c r="R263"/>
  <c r="P264"/>
  <c r="P263"/>
  <c r="BK264"/>
  <c r="BK263"/>
  <c r="J263"/>
  <c r="J264"/>
  <c r="BE264"/>
  <c r="J73"/>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T255"/>
  <c r="R256"/>
  <c r="R255"/>
  <c r="P256"/>
  <c r="P255"/>
  <c r="BK256"/>
  <c r="BK255"/>
  <c r="J255"/>
  <c r="J256"/>
  <c r="BE256"/>
  <c r="J72"/>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8"/>
  <c r="BH248"/>
  <c r="BG248"/>
  <c r="BF248"/>
  <c r="T248"/>
  <c r="R248"/>
  <c r="P248"/>
  <c r="BK248"/>
  <c r="J248"/>
  <c r="BE248"/>
  <c r="BI247"/>
  <c r="BH247"/>
  <c r="BG247"/>
  <c r="BF247"/>
  <c r="T247"/>
  <c r="R247"/>
  <c r="P247"/>
  <c r="BK247"/>
  <c r="J247"/>
  <c r="BE247"/>
  <c r="BI245"/>
  <c r="BH245"/>
  <c r="BG245"/>
  <c r="BF245"/>
  <c r="T245"/>
  <c r="R245"/>
  <c r="P245"/>
  <c r="BK245"/>
  <c r="J245"/>
  <c r="BE245"/>
  <c r="BI243"/>
  <c r="BH243"/>
  <c r="BG243"/>
  <c r="BF243"/>
  <c r="T243"/>
  <c r="T242"/>
  <c r="R243"/>
  <c r="R242"/>
  <c r="P243"/>
  <c r="P242"/>
  <c r="BK243"/>
  <c r="BK242"/>
  <c r="J242"/>
  <c r="J243"/>
  <c r="BE243"/>
  <c r="J71"/>
  <c r="BI240"/>
  <c r="BH240"/>
  <c r="BG240"/>
  <c r="BF240"/>
  <c r="T240"/>
  <c r="R240"/>
  <c r="P240"/>
  <c r="BK240"/>
  <c r="J240"/>
  <c r="BE240"/>
  <c r="BI239"/>
  <c r="BH239"/>
  <c r="BG239"/>
  <c r="BF239"/>
  <c r="T239"/>
  <c r="R239"/>
  <c r="P239"/>
  <c r="BK239"/>
  <c r="J239"/>
  <c r="BE239"/>
  <c r="BI238"/>
  <c r="BH238"/>
  <c r="BG238"/>
  <c r="BF238"/>
  <c r="T238"/>
  <c r="T237"/>
  <c r="R238"/>
  <c r="R237"/>
  <c r="P238"/>
  <c r="P237"/>
  <c r="BK238"/>
  <c r="BK237"/>
  <c r="J237"/>
  <c r="J238"/>
  <c r="BE238"/>
  <c r="J70"/>
  <c r="BI235"/>
  <c r="BH235"/>
  <c r="BG235"/>
  <c r="BF235"/>
  <c r="T235"/>
  <c r="R235"/>
  <c r="P235"/>
  <c r="BK235"/>
  <c r="J235"/>
  <c r="BE235"/>
  <c r="BI233"/>
  <c r="BH233"/>
  <c r="BG233"/>
  <c r="BF233"/>
  <c r="T233"/>
  <c r="T232"/>
  <c r="R233"/>
  <c r="R232"/>
  <c r="P233"/>
  <c r="P232"/>
  <c r="BK233"/>
  <c r="BK232"/>
  <c r="J232"/>
  <c r="J233"/>
  <c r="BE233"/>
  <c r="J69"/>
  <c r="BI230"/>
  <c r="BH230"/>
  <c r="BG230"/>
  <c r="BF230"/>
  <c r="T230"/>
  <c r="R230"/>
  <c r="P230"/>
  <c r="BK230"/>
  <c r="J230"/>
  <c r="BE230"/>
  <c r="BI229"/>
  <c r="BH229"/>
  <c r="BG229"/>
  <c r="BF229"/>
  <c r="T229"/>
  <c r="R229"/>
  <c r="P229"/>
  <c r="BK229"/>
  <c r="J229"/>
  <c r="BE229"/>
  <c r="BI227"/>
  <c r="BH227"/>
  <c r="BG227"/>
  <c r="BF227"/>
  <c r="T227"/>
  <c r="R227"/>
  <c r="P227"/>
  <c r="BK227"/>
  <c r="J227"/>
  <c r="BE227"/>
  <c r="BI225"/>
  <c r="BH225"/>
  <c r="BG225"/>
  <c r="BF225"/>
  <c r="T225"/>
  <c r="R225"/>
  <c r="P225"/>
  <c r="BK225"/>
  <c r="J225"/>
  <c r="BE225"/>
  <c r="BI223"/>
  <c r="BH223"/>
  <c r="BG223"/>
  <c r="BF223"/>
  <c r="T223"/>
  <c r="R223"/>
  <c r="P223"/>
  <c r="BK223"/>
  <c r="J223"/>
  <c r="BE223"/>
  <c r="BI222"/>
  <c r="BH222"/>
  <c r="BG222"/>
  <c r="BF222"/>
  <c r="T222"/>
  <c r="R222"/>
  <c r="P222"/>
  <c r="BK222"/>
  <c r="J222"/>
  <c r="BE222"/>
  <c r="BI221"/>
  <c r="BH221"/>
  <c r="BG221"/>
  <c r="BF221"/>
  <c r="T221"/>
  <c r="T220"/>
  <c r="R221"/>
  <c r="R220"/>
  <c r="P221"/>
  <c r="P220"/>
  <c r="BK221"/>
  <c r="BK220"/>
  <c r="J220"/>
  <c r="J221"/>
  <c r="BE221"/>
  <c r="J68"/>
  <c r="BI218"/>
  <c r="BH218"/>
  <c r="BG218"/>
  <c r="BF218"/>
  <c r="T218"/>
  <c r="R218"/>
  <c r="P218"/>
  <c r="BK218"/>
  <c r="J218"/>
  <c r="BE218"/>
  <c r="BI216"/>
  <c r="BH216"/>
  <c r="BG216"/>
  <c r="BF216"/>
  <c r="T216"/>
  <c r="R216"/>
  <c r="P216"/>
  <c r="BK216"/>
  <c r="J216"/>
  <c r="BE216"/>
  <c r="BI214"/>
  <c r="BH214"/>
  <c r="BG214"/>
  <c r="BF214"/>
  <c r="T214"/>
  <c r="R214"/>
  <c r="P214"/>
  <c r="BK214"/>
  <c r="J214"/>
  <c r="BE214"/>
  <c r="BI212"/>
  <c r="BH212"/>
  <c r="BG212"/>
  <c r="BF212"/>
  <c r="T212"/>
  <c r="R212"/>
  <c r="P212"/>
  <c r="BK212"/>
  <c r="J212"/>
  <c r="BE212"/>
  <c r="BI210"/>
  <c r="BH210"/>
  <c r="BG210"/>
  <c r="BF210"/>
  <c r="T210"/>
  <c r="R210"/>
  <c r="P210"/>
  <c r="BK210"/>
  <c r="J210"/>
  <c r="BE210"/>
  <c r="BI208"/>
  <c r="BH208"/>
  <c r="BG208"/>
  <c r="BF208"/>
  <c r="T208"/>
  <c r="R208"/>
  <c r="P208"/>
  <c r="BK208"/>
  <c r="J208"/>
  <c r="BE208"/>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T199"/>
  <c r="T198"/>
  <c r="R200"/>
  <c r="R199"/>
  <c r="R198"/>
  <c r="P200"/>
  <c r="P199"/>
  <c r="P198"/>
  <c r="BK200"/>
  <c r="BK199"/>
  <c r="J199"/>
  <c r="BK198"/>
  <c r="J198"/>
  <c r="J200"/>
  <c r="BE200"/>
  <c r="J67"/>
  <c r="J66"/>
  <c r="BI196"/>
  <c r="BH196"/>
  <c r="BG196"/>
  <c r="BF196"/>
  <c r="T196"/>
  <c r="T195"/>
  <c r="R196"/>
  <c r="R195"/>
  <c r="P196"/>
  <c r="P195"/>
  <c r="BK196"/>
  <c r="BK195"/>
  <c r="J195"/>
  <c r="J196"/>
  <c r="BE196"/>
  <c r="J65"/>
  <c r="BI193"/>
  <c r="BH193"/>
  <c r="BG193"/>
  <c r="BF193"/>
  <c r="T193"/>
  <c r="T192"/>
  <c r="R193"/>
  <c r="R192"/>
  <c r="P193"/>
  <c r="P192"/>
  <c r="BK193"/>
  <c r="BK192"/>
  <c r="J192"/>
  <c r="J193"/>
  <c r="BE193"/>
  <c r="J64"/>
  <c r="BI190"/>
  <c r="BH190"/>
  <c r="BG190"/>
  <c r="BF190"/>
  <c r="T190"/>
  <c r="R190"/>
  <c r="P190"/>
  <c r="BK190"/>
  <c r="J190"/>
  <c r="BE190"/>
  <c r="BI188"/>
  <c r="BH188"/>
  <c r="BG188"/>
  <c r="BF188"/>
  <c r="T188"/>
  <c r="R188"/>
  <c r="P188"/>
  <c r="BK188"/>
  <c r="J188"/>
  <c r="BE188"/>
  <c r="BI186"/>
  <c r="BH186"/>
  <c r="BG186"/>
  <c r="BF186"/>
  <c r="T186"/>
  <c r="T185"/>
  <c r="R186"/>
  <c r="R185"/>
  <c r="P186"/>
  <c r="P185"/>
  <c r="BK186"/>
  <c r="BK185"/>
  <c r="J185"/>
  <c r="J186"/>
  <c r="BE186"/>
  <c r="J63"/>
  <c r="BI183"/>
  <c r="BH183"/>
  <c r="BG183"/>
  <c r="BF183"/>
  <c r="T183"/>
  <c r="R183"/>
  <c r="P183"/>
  <c r="BK183"/>
  <c r="J183"/>
  <c r="BE183"/>
  <c r="BI181"/>
  <c r="BH181"/>
  <c r="BG181"/>
  <c r="BF181"/>
  <c r="T181"/>
  <c r="R181"/>
  <c r="P181"/>
  <c r="BK181"/>
  <c r="J181"/>
  <c r="BE181"/>
  <c r="BI179"/>
  <c r="BH179"/>
  <c r="BG179"/>
  <c r="BF179"/>
  <c r="T179"/>
  <c r="R179"/>
  <c r="P179"/>
  <c r="BK179"/>
  <c r="J179"/>
  <c r="BE179"/>
  <c r="BI177"/>
  <c r="BH177"/>
  <c r="BG177"/>
  <c r="BF177"/>
  <c r="T177"/>
  <c r="R177"/>
  <c r="P177"/>
  <c r="BK177"/>
  <c r="J177"/>
  <c r="BE177"/>
  <c r="BI176"/>
  <c r="BH176"/>
  <c r="BG176"/>
  <c r="BF176"/>
  <c r="T176"/>
  <c r="R176"/>
  <c r="P176"/>
  <c r="BK176"/>
  <c r="J176"/>
  <c r="BE176"/>
  <c r="BI174"/>
  <c r="BH174"/>
  <c r="BG174"/>
  <c r="BF174"/>
  <c r="T174"/>
  <c r="R174"/>
  <c r="P174"/>
  <c r="BK174"/>
  <c r="J174"/>
  <c r="BE174"/>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7"/>
  <c r="BH167"/>
  <c r="BG167"/>
  <c r="BF167"/>
  <c r="T167"/>
  <c r="R167"/>
  <c r="P167"/>
  <c r="BK167"/>
  <c r="J167"/>
  <c r="BE167"/>
  <c r="BI165"/>
  <c r="BH165"/>
  <c r="BG165"/>
  <c r="BF165"/>
  <c r="T165"/>
  <c r="T164"/>
  <c r="R165"/>
  <c r="R164"/>
  <c r="P165"/>
  <c r="P164"/>
  <c r="BK165"/>
  <c r="BK164"/>
  <c r="J164"/>
  <c r="J165"/>
  <c r="BE165"/>
  <c r="J62"/>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T152"/>
  <c r="R153"/>
  <c r="R152"/>
  <c r="P153"/>
  <c r="P152"/>
  <c r="BK153"/>
  <c r="BK152"/>
  <c r="J152"/>
  <c r="J153"/>
  <c r="BE153"/>
  <c r="J61"/>
  <c r="BI151"/>
  <c r="BH151"/>
  <c r="BG151"/>
  <c r="BF151"/>
  <c r="T151"/>
  <c r="R151"/>
  <c r="P151"/>
  <c r="BK151"/>
  <c r="J151"/>
  <c r="BE151"/>
  <c r="BI149"/>
  <c r="BH149"/>
  <c r="BG149"/>
  <c r="BF149"/>
  <c r="T149"/>
  <c r="R149"/>
  <c r="P149"/>
  <c r="BK149"/>
  <c r="J149"/>
  <c r="BE149"/>
  <c r="BI148"/>
  <c r="BH148"/>
  <c r="BG148"/>
  <c r="BF148"/>
  <c r="T148"/>
  <c r="T147"/>
  <c r="R148"/>
  <c r="R147"/>
  <c r="P148"/>
  <c r="P147"/>
  <c r="BK148"/>
  <c r="BK147"/>
  <c r="J147"/>
  <c r="J148"/>
  <c r="BE148"/>
  <c r="J60"/>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T126"/>
  <c r="R127"/>
  <c r="R126"/>
  <c r="P127"/>
  <c r="P126"/>
  <c r="BK127"/>
  <c r="BK126"/>
  <c r="J126"/>
  <c r="J127"/>
  <c r="BE127"/>
  <c r="J59"/>
  <c r="BI122"/>
  <c r="BH122"/>
  <c r="BG122"/>
  <c r="BF122"/>
  <c r="T122"/>
  <c r="R122"/>
  <c r="P122"/>
  <c r="BK122"/>
  <c r="J122"/>
  <c r="BE122"/>
  <c r="BI120"/>
  <c r="BH120"/>
  <c r="BG120"/>
  <c r="BF120"/>
  <c r="T120"/>
  <c r="R120"/>
  <c r="P120"/>
  <c r="BK120"/>
  <c r="J120"/>
  <c r="BE120"/>
  <c r="BI118"/>
  <c r="BH118"/>
  <c r="BG118"/>
  <c r="BF118"/>
  <c r="T118"/>
  <c r="R118"/>
  <c r="P118"/>
  <c r="BK118"/>
  <c r="J118"/>
  <c r="BE118"/>
  <c r="BI116"/>
  <c r="BH116"/>
  <c r="BG116"/>
  <c r="BF116"/>
  <c r="T116"/>
  <c r="R116"/>
  <c r="P116"/>
  <c r="BK116"/>
  <c r="J116"/>
  <c r="BE116"/>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8"/>
  <c r="F34"/>
  <c i="1" r="BD53"/>
  <c i="3" r="BH98"/>
  <c r="F33"/>
  <c i="1" r="BC53"/>
  <c i="3" r="BG98"/>
  <c r="F32"/>
  <c i="1" r="BB53"/>
  <c i="3" r="BF98"/>
  <c r="J31"/>
  <c i="1" r="AW53"/>
  <c i="3" r="F31"/>
  <c i="1" r="BA53"/>
  <c i="3" r="T98"/>
  <c r="T97"/>
  <c r="T96"/>
  <c r="T95"/>
  <c r="R98"/>
  <c r="R97"/>
  <c r="R96"/>
  <c r="R95"/>
  <c r="P98"/>
  <c r="P97"/>
  <c r="P96"/>
  <c r="P95"/>
  <c i="1" r="AU53"/>
  <c i="3" r="BK98"/>
  <c r="BK97"/>
  <c r="J97"/>
  <c r="BK96"/>
  <c r="J96"/>
  <c r="BK95"/>
  <c r="J95"/>
  <c r="J56"/>
  <c r="J27"/>
  <c i="1" r="AG53"/>
  <c i="3" r="J98"/>
  <c r="BE98"/>
  <c r="J30"/>
  <c i="1" r="AV53"/>
  <c i="3" r="F30"/>
  <c i="1" r="AZ53"/>
  <c i="3" r="J58"/>
  <c r="J57"/>
  <c r="F89"/>
  <c r="E87"/>
  <c r="F49"/>
  <c r="E47"/>
  <c r="J36"/>
  <c r="J21"/>
  <c r="E21"/>
  <c r="J91"/>
  <c r="J51"/>
  <c r="J20"/>
  <c r="J18"/>
  <c r="E18"/>
  <c r="F92"/>
  <c r="F52"/>
  <c r="J17"/>
  <c r="J15"/>
  <c r="E15"/>
  <c r="F91"/>
  <c r="F51"/>
  <c r="J14"/>
  <c r="J12"/>
  <c r="J89"/>
  <c r="J49"/>
  <c r="E7"/>
  <c r="E85"/>
  <c r="E45"/>
  <c i="1" r="AY52"/>
  <c r="AX52"/>
  <c i="2" r="BI183"/>
  <c r="BH183"/>
  <c r="BG183"/>
  <c r="BF183"/>
  <c r="T183"/>
  <c r="R183"/>
  <c r="P183"/>
  <c r="BK183"/>
  <c r="J183"/>
  <c r="BE183"/>
  <c r="BI181"/>
  <c r="BH181"/>
  <c r="BG181"/>
  <c r="BF181"/>
  <c r="T181"/>
  <c r="T180"/>
  <c r="R181"/>
  <c r="R180"/>
  <c r="P181"/>
  <c r="P180"/>
  <c r="BK181"/>
  <c r="BK180"/>
  <c r="J180"/>
  <c r="J181"/>
  <c r="BE181"/>
  <c r="J62"/>
  <c r="BI178"/>
  <c r="BH178"/>
  <c r="BG178"/>
  <c r="BF178"/>
  <c r="T178"/>
  <c r="R178"/>
  <c r="P178"/>
  <c r="BK178"/>
  <c r="J178"/>
  <c r="BE178"/>
  <c r="BI176"/>
  <c r="BH176"/>
  <c r="BG176"/>
  <c r="BF176"/>
  <c r="T176"/>
  <c r="R176"/>
  <c r="P176"/>
  <c r="BK176"/>
  <c r="J176"/>
  <c r="BE176"/>
  <c r="BI174"/>
  <c r="BH174"/>
  <c r="BG174"/>
  <c r="BF174"/>
  <c r="T174"/>
  <c r="R174"/>
  <c r="P174"/>
  <c r="BK174"/>
  <c r="J174"/>
  <c r="BE174"/>
  <c r="BI172"/>
  <c r="BH172"/>
  <c r="BG172"/>
  <c r="BF172"/>
  <c r="T172"/>
  <c r="R172"/>
  <c r="P172"/>
  <c r="BK172"/>
  <c r="J172"/>
  <c r="BE172"/>
  <c r="BI168"/>
  <c r="BH168"/>
  <c r="BG168"/>
  <c r="BF168"/>
  <c r="T168"/>
  <c r="R168"/>
  <c r="P168"/>
  <c r="BK168"/>
  <c r="J168"/>
  <c r="BE168"/>
  <c r="BI166"/>
  <c r="BH166"/>
  <c r="BG166"/>
  <c r="BF166"/>
  <c r="T166"/>
  <c r="R166"/>
  <c r="P166"/>
  <c r="BK166"/>
  <c r="J166"/>
  <c r="BE166"/>
  <c r="BI162"/>
  <c r="BH162"/>
  <c r="BG162"/>
  <c r="BF162"/>
  <c r="T162"/>
  <c r="R162"/>
  <c r="P162"/>
  <c r="BK162"/>
  <c r="J162"/>
  <c r="BE162"/>
  <c r="BI160"/>
  <c r="BH160"/>
  <c r="BG160"/>
  <c r="BF160"/>
  <c r="T160"/>
  <c r="T159"/>
  <c r="R160"/>
  <c r="R159"/>
  <c r="P160"/>
  <c r="P159"/>
  <c r="BK160"/>
  <c r="BK159"/>
  <c r="J159"/>
  <c r="J160"/>
  <c r="BE160"/>
  <c r="J61"/>
  <c r="BI157"/>
  <c r="BH157"/>
  <c r="BG157"/>
  <c r="BF157"/>
  <c r="T157"/>
  <c r="R157"/>
  <c r="P157"/>
  <c r="BK157"/>
  <c r="J157"/>
  <c r="BE157"/>
  <c r="BI156"/>
  <c r="BH156"/>
  <c r="BG156"/>
  <c r="BF156"/>
  <c r="T156"/>
  <c r="R156"/>
  <c r="P156"/>
  <c r="BK156"/>
  <c r="J156"/>
  <c r="BE156"/>
  <c r="BI153"/>
  <c r="BH153"/>
  <c r="BG153"/>
  <c r="BF153"/>
  <c r="T153"/>
  <c r="R153"/>
  <c r="P153"/>
  <c r="BK153"/>
  <c r="J153"/>
  <c r="BE153"/>
  <c r="BI150"/>
  <c r="BH150"/>
  <c r="BG150"/>
  <c r="BF150"/>
  <c r="T150"/>
  <c r="R150"/>
  <c r="P150"/>
  <c r="BK150"/>
  <c r="J150"/>
  <c r="BE150"/>
  <c r="BI148"/>
  <c r="BH148"/>
  <c r="BG148"/>
  <c r="BF148"/>
  <c r="T148"/>
  <c r="R148"/>
  <c r="P148"/>
  <c r="BK148"/>
  <c r="J148"/>
  <c r="BE148"/>
  <c r="BI145"/>
  <c r="BH145"/>
  <c r="BG145"/>
  <c r="BF145"/>
  <c r="T145"/>
  <c r="R145"/>
  <c r="P145"/>
  <c r="BK145"/>
  <c r="J145"/>
  <c r="BE145"/>
  <c r="BI143"/>
  <c r="BH143"/>
  <c r="BG143"/>
  <c r="BF143"/>
  <c r="T143"/>
  <c r="T142"/>
  <c r="R143"/>
  <c r="R142"/>
  <c r="P143"/>
  <c r="P142"/>
  <c r="BK143"/>
  <c r="BK142"/>
  <c r="J142"/>
  <c r="J143"/>
  <c r="BE143"/>
  <c r="J60"/>
  <c r="BI141"/>
  <c r="BH141"/>
  <c r="BG141"/>
  <c r="BF141"/>
  <c r="T141"/>
  <c r="R141"/>
  <c r="P141"/>
  <c r="BK141"/>
  <c r="J141"/>
  <c r="BE141"/>
  <c r="BI139"/>
  <c r="BH139"/>
  <c r="BG139"/>
  <c r="BF139"/>
  <c r="T139"/>
  <c r="R139"/>
  <c r="P139"/>
  <c r="BK139"/>
  <c r="J139"/>
  <c r="BE139"/>
  <c r="BI136"/>
  <c r="BH136"/>
  <c r="BG136"/>
  <c r="BF136"/>
  <c r="T136"/>
  <c r="R136"/>
  <c r="P136"/>
  <c r="BK136"/>
  <c r="J136"/>
  <c r="BE136"/>
  <c r="BI134"/>
  <c r="BH134"/>
  <c r="BG134"/>
  <c r="BF134"/>
  <c r="T134"/>
  <c r="R134"/>
  <c r="P134"/>
  <c r="BK134"/>
  <c r="J134"/>
  <c r="BE134"/>
  <c r="BI131"/>
  <c r="BH131"/>
  <c r="BG131"/>
  <c r="BF131"/>
  <c r="T131"/>
  <c r="R131"/>
  <c r="P131"/>
  <c r="BK131"/>
  <c r="J131"/>
  <c r="BE131"/>
  <c r="BI129"/>
  <c r="BH129"/>
  <c r="BG129"/>
  <c r="BF129"/>
  <c r="T129"/>
  <c r="R129"/>
  <c r="P129"/>
  <c r="BK129"/>
  <c r="J129"/>
  <c r="BE129"/>
  <c r="BI126"/>
  <c r="BH126"/>
  <c r="BG126"/>
  <c r="BF126"/>
  <c r="T126"/>
  <c r="R126"/>
  <c r="P126"/>
  <c r="BK126"/>
  <c r="J126"/>
  <c r="BE126"/>
  <c r="BI124"/>
  <c r="BH124"/>
  <c r="BG124"/>
  <c r="BF124"/>
  <c r="T124"/>
  <c r="R124"/>
  <c r="P124"/>
  <c r="BK124"/>
  <c r="J124"/>
  <c r="BE124"/>
  <c r="BI123"/>
  <c r="BH123"/>
  <c r="BG123"/>
  <c r="BF123"/>
  <c r="T123"/>
  <c r="R123"/>
  <c r="P123"/>
  <c r="BK123"/>
  <c r="J123"/>
  <c r="BE123"/>
  <c r="BI120"/>
  <c r="BH120"/>
  <c r="BG120"/>
  <c r="BF120"/>
  <c r="T120"/>
  <c r="T119"/>
  <c r="R120"/>
  <c r="R119"/>
  <c r="P120"/>
  <c r="P119"/>
  <c r="BK120"/>
  <c r="BK119"/>
  <c r="J119"/>
  <c r="J120"/>
  <c r="BE120"/>
  <c r="J59"/>
  <c r="BI117"/>
  <c r="BH117"/>
  <c r="BG117"/>
  <c r="BF117"/>
  <c r="T117"/>
  <c r="R117"/>
  <c r="P117"/>
  <c r="BK117"/>
  <c r="J117"/>
  <c r="BE117"/>
  <c r="BI113"/>
  <c r="BH113"/>
  <c r="BG113"/>
  <c r="BF113"/>
  <c r="T113"/>
  <c r="R113"/>
  <c r="P113"/>
  <c r="BK113"/>
  <c r="J113"/>
  <c r="BE113"/>
  <c r="BI111"/>
  <c r="BH111"/>
  <c r="BG111"/>
  <c r="BF111"/>
  <c r="T111"/>
  <c r="R111"/>
  <c r="P111"/>
  <c r="BK111"/>
  <c r="J111"/>
  <c r="BE111"/>
  <c r="BI109"/>
  <c r="BH109"/>
  <c r="BG109"/>
  <c r="BF109"/>
  <c r="T109"/>
  <c r="R109"/>
  <c r="P109"/>
  <c r="BK109"/>
  <c r="J109"/>
  <c r="BE109"/>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87"/>
  <c r="BH87"/>
  <c r="BG87"/>
  <c r="BF87"/>
  <c r="T87"/>
  <c r="R87"/>
  <c r="P87"/>
  <c r="BK87"/>
  <c r="J87"/>
  <c r="BE87"/>
  <c r="BI85"/>
  <c r="F34"/>
  <c i="1" r="BD52"/>
  <c i="2" r="BH85"/>
  <c r="F33"/>
  <c i="1" r="BC52"/>
  <c i="2" r="BG85"/>
  <c r="F32"/>
  <c i="1" r="BB52"/>
  <c i="2" r="BF85"/>
  <c r="J31"/>
  <c i="1" r="AW52"/>
  <c i="2" r="F31"/>
  <c i="1" r="BA52"/>
  <c i="2" r="T85"/>
  <c r="T84"/>
  <c r="T83"/>
  <c r="T82"/>
  <c r="R85"/>
  <c r="R84"/>
  <c r="R83"/>
  <c r="R82"/>
  <c r="P85"/>
  <c r="P84"/>
  <c r="P83"/>
  <c r="P82"/>
  <c i="1" r="AU52"/>
  <c i="2" r="BK85"/>
  <c r="BK84"/>
  <c r="J84"/>
  <c r="BK83"/>
  <c r="J83"/>
  <c r="BK82"/>
  <c r="J82"/>
  <c r="J56"/>
  <c r="J27"/>
  <c i="1" r="AG52"/>
  <c i="2" r="J85"/>
  <c r="BE85"/>
  <c r="J30"/>
  <c i="1" r="AV52"/>
  <c i="2" r="F30"/>
  <c i="1" r="AZ52"/>
  <c i="2" r="J58"/>
  <c r="J57"/>
  <c r="F76"/>
  <c r="E74"/>
  <c r="F49"/>
  <c r="E47"/>
  <c r="J36"/>
  <c r="J21"/>
  <c r="E21"/>
  <c r="J78"/>
  <c r="J51"/>
  <c r="J20"/>
  <c r="J18"/>
  <c r="E18"/>
  <c r="F79"/>
  <c r="F52"/>
  <c r="J17"/>
  <c r="J15"/>
  <c r="E15"/>
  <c r="F78"/>
  <c r="F51"/>
  <c r="J14"/>
  <c r="J12"/>
  <c r="J76"/>
  <c r="J49"/>
  <c r="E7"/>
  <c r="E72"/>
  <c r="E45"/>
  <c i="1" r="BD51"/>
  <c r="W30"/>
  <c r="BC51"/>
  <c r="W29"/>
  <c r="BB51"/>
  <c r="W28"/>
  <c r="BA51"/>
  <c r="W27"/>
  <c r="AZ51"/>
  <c r="W26"/>
  <c r="AY51"/>
  <c r="AX51"/>
  <c r="AW51"/>
  <c r="AK27"/>
  <c r="AV51"/>
  <c r="AK26"/>
  <c r="AU51"/>
  <c r="AT51"/>
  <c r="AS51"/>
  <c r="AG51"/>
  <c r="AK23"/>
  <c r="AT69"/>
  <c r="AN69"/>
  <c r="AT68"/>
  <c r="AN68"/>
  <c r="AT67"/>
  <c r="AN67"/>
  <c r="AT66"/>
  <c r="AN66"/>
  <c r="AT65"/>
  <c r="AN65"/>
  <c r="AT64"/>
  <c r="AN64"/>
  <c r="AT63"/>
  <c r="AN63"/>
  <c r="AT62"/>
  <c r="AN62"/>
  <c r="AT61"/>
  <c r="AN61"/>
  <c r="AT60"/>
  <c r="AN60"/>
  <c r="AT59"/>
  <c r="AN59"/>
  <c r="AT58"/>
  <c r="AN58"/>
  <c r="AT57"/>
  <c r="AN57"/>
  <c r="AT56"/>
  <c r="AN56"/>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<sst xmlns="http://schemas.openxmlformats.org/spreadsheetml/2006/main">
  <si>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</si>
  <si>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</si>
  <si>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</si>
  <si>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</si>
  <si>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</si>
  <si>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</si>
  <si>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</si>
  <si>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{cdda864c-fd81-4bbd-992e-2d67f81c0466}</t>
  </si>
  <si>
    <t>0,01</t>
  </si>
  <si>
    <t>21</t>
  </si>
  <si>
    <t>15</t>
  </si>
  <si>
    <t>REKAPITULACE STAVBY</t>
  </si>
  <si>
    <t xml:space="preserve">v ---  níže se nacházejí doplnkové a pomocné údaje k sestavám  --- v</t>
  </si>
  <si>
    <t>Návod na vyplnění</t>
  </si>
  <si>
    <t>0,001</t>
  </si>
  <si>
    <t>Kód:</t>
  </si>
  <si>
    <t>8618</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</si>
  <si>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</si>
  <si>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</si>
  <si>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Náměstí Hloubětín</t>
  </si>
  <si>
    <t>KSO:</t>
  </si>
  <si>
    <t/>
  </si>
  <si>
    <t>CC-CZ:</t>
  </si>
  <si>
    <t>Místo:</t>
  </si>
  <si>
    <t xml:space="preserve">Praha </t>
  </si>
  <si>
    <t>Datum:</t>
  </si>
  <si>
    <t>6. 6. 2018</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</si>
  <si>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</si>
  <si>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</si>
  <si>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</si>
  <si>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</si>
  <si>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</si>
  <si>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</si>
  <si>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</si>
  <si>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</si>
  <si>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</si>
  <si>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</si>
  <si>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</si>
  <si>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</si>
  <si>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</si>
  <si>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</si>
  <si>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</si>
  <si>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</si>
  <si>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</si>
  <si>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</si>
  <si>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</si>
  <si>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</si>
  <si>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</si>
  <si>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</si>
  <si>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</si>
  <si>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</si>
  <si>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</si>
  <si>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</si>
  <si>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</si>
  <si>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</si>
  <si>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</si>
  <si>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</si>
  <si>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</si>
  <si>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</si>
  <si>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</si>
  <si>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</si>
  <si>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</si>
  <si>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</si>
  <si>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</si>
  <si>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</si>
  <si>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</si>
  <si>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</si>
  <si>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</si>
  <si>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</si>
  <si>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</si>
  <si>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</si>
  <si>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</si>
  <si>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</si>
  <si>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</si>
  <si>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</si>
  <si>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</si>
  <si>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100</t>
  </si>
  <si>
    <t>Bourací práce a zpevněné plochy</t>
  </si>
  <si>
    <t>STA</t>
  </si>
  <si>
    <t>1</t>
  </si>
  <si>
    <t>{7019d93d-ecde-487a-9152-c0bb78cbf2cd}</t>
  </si>
  <si>
    <t>2</t>
  </si>
  <si>
    <t>SO 101</t>
  </si>
  <si>
    <t>Zázemí pro stánky</t>
  </si>
  <si>
    <t>{f73a3e23-72f4-4a3f-b811-0d02bbc09473}</t>
  </si>
  <si>
    <t>SO 500</t>
  </si>
  <si>
    <t>Hřiště</t>
  </si>
  <si>
    <t>{4d497589-15c6-494a-aedf-de0d877b394d}</t>
  </si>
  <si>
    <t>SO 300</t>
  </si>
  <si>
    <t>Otevřené sezení</t>
  </si>
  <si>
    <t>{73808802-0880-4917-8a27-f0ec2dcdfa9f}</t>
  </si>
  <si>
    <t>SO 700</t>
  </si>
  <si>
    <t>Fontána</t>
  </si>
  <si>
    <t>{3c7c605e-8e41-4e85-b8a1-da983b3d721c}</t>
  </si>
  <si>
    <t>SO 600</t>
  </si>
  <si>
    <t>Ostatní vybavení</t>
  </si>
  <si>
    <t>{ddec479f-0699-4e17-ba72-e1b860bc8f5b}</t>
  </si>
  <si>
    <t>SO 990</t>
  </si>
  <si>
    <t>Elektroinstalace</t>
  </si>
  <si>
    <t>{7620376a-ec3b-4e2e-9a70-f5abc489a620}</t>
  </si>
  <si>
    <t>SO 800</t>
  </si>
  <si>
    <t>Sadové úpravy</t>
  </si>
  <si>
    <t>{91a5df81-04a8-4413-964f-7efb55fbfd1b}</t>
  </si>
  <si>
    <t>TZB vně - Areálové r</t>
  </si>
  <si>
    <t>TZB vně - Areálové rozvody ...</t>
  </si>
  <si>
    <t>{a60dd6bb-a38e-4f27-a8a6-fe8433adb201}</t>
  </si>
  <si>
    <t>TZB vně - Přeložka p</t>
  </si>
  <si>
    <t>TZB vně - Přeložka plynovodu</t>
  </si>
  <si>
    <t>{b94488b3-73a8-4448-b150-423d3b348086}</t>
  </si>
  <si>
    <t>TZB vně - Přeložka v</t>
  </si>
  <si>
    <t>TZB vně - Přeložka vodovodu</t>
  </si>
  <si>
    <t>{6a113142-7cc8-47c6-8aa7-c4689abce104}</t>
  </si>
  <si>
    <t>TZB vně - Přípoj (1)</t>
  </si>
  <si>
    <t>TZB vně - Přípojky_rozvody plyn</t>
  </si>
  <si>
    <t>{c3a21391-abcb-45b2-9286-ae2e149cad12}</t>
  </si>
  <si>
    <t>TZB vně - Přípojka k</t>
  </si>
  <si>
    <t>TZB vně - Přípojka kanalizace</t>
  </si>
  <si>
    <t>{6cccaee2-e37c-434a-8245-6dd380d4de73}</t>
  </si>
  <si>
    <t>TZB vně - Přípojky_r</t>
  </si>
  <si>
    <t>TZB vně - Přípojky_rozvody voda</t>
  </si>
  <si>
    <t>{4e50d69a-9738-4402-933b-0cc9188cae46}</t>
  </si>
  <si>
    <t>TZB vnitřky_SO 0 (1)</t>
  </si>
  <si>
    <t>TZB vnitřky_SO 01 - vzduchot...</t>
  </si>
  <si>
    <t>{d5c50eb8-3dde-485a-8a4f-960e5db56a63}</t>
  </si>
  <si>
    <t>TZB vnitřky_SO 0 (2)</t>
  </si>
  <si>
    <t>TZB vnitřky_SO 01 - vytápění...</t>
  </si>
  <si>
    <t>{b074aba5-4eb4-4506-957d-552656a1ea74}</t>
  </si>
  <si>
    <t xml:space="preserve">TZB vnitřky_SO 01 - </t>
  </si>
  <si>
    <t>TZB vnitřky_SO 01 - zdravote...</t>
  </si>
  <si>
    <t>{725f8669-1afb-4b09-a440-66ef76e220e7}</t>
  </si>
  <si>
    <t>SO 900</t>
  </si>
  <si>
    <t>VRN</t>
  </si>
  <si>
    <t>{1910e135-a8f4-4470-8932-a58a70f77501}</t>
  </si>
  <si>
    <t>1) Krycí list soupisu</t>
  </si>
  <si>
    <t>2) Rekapitulace</t>
  </si>
  <si>
    <t>3) Soupis prací</t>
  </si>
  <si>
    <t>Zpět na list:</t>
  </si>
  <si>
    <t>Rekapitulace stavby</t>
  </si>
  <si>
    <t>KRYCÍ LIST SOUPISU</t>
  </si>
  <si>
    <t>Objekt:</t>
  </si>
  <si>
    <t>SO 100 - Bourací práce a zpevněné plochy</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</si>
  <si>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</si>
  <si>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</si>
  <si>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</si>
  <si>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</si>
  <si>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</si>
  <si>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</si>
  <si>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</si>
  <si>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</si>
  <si>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</si>
  <si>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</si>
  <si>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</si>
  <si>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</si>
  <si>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</si>
  <si>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</si>
  <si>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</si>
  <si>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</si>
  <si>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</si>
  <si>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</si>
  <si>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</si>
  <si>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</si>
  <si>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</si>
  <si>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</si>
  <si>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</si>
  <si>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</si>
  <si>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</si>
  <si>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</si>
  <si>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</si>
  <si>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</si>
  <si>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</si>
  <si>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</si>
  <si>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113107212</t>
  </si>
  <si>
    <t>Odstranění podkladů nebo krytů strojně plochy jednotlivě přes 200 m2 s přemístěním hmot na skládku na vzdálenost do 20 m nebo s naložením na dopravní prostředek z kameniva těženého, o tl. vrstvy přes 100 do 200 mm</t>
  </si>
  <si>
    <t>m2</t>
  </si>
  <si>
    <t>CS ÚRS 2018 01</t>
  </si>
  <si>
    <t>4</t>
  </si>
  <si>
    <t>861374130</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</si>
  <si>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</si>
  <si>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</si>
  <si>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113107223</t>
  </si>
  <si>
    <t>Odstranění podkladů nebo krytů strojně plochy jednotlivě přes 200 m2 s přemístěním hmot na skládku na vzdálenost do 20 m nebo s naložením na dopravní prostředek z kameniva hrubého drceného, o tl. vrstvy přes 200 do 300 mm</t>
  </si>
  <si>
    <t>-479162240</t>
  </si>
  <si>
    <t>VV</t>
  </si>
  <si>
    <t>954</t>
  </si>
  <si>
    <t>Součet</t>
  </si>
  <si>
    <t>3</t>
  </si>
  <si>
    <t>113107232</t>
  </si>
  <si>
    <t>Odstranění podkladů nebo krytů strojně plochy jednotlivě přes 200 m2 s přemístěním hmot na skládku na vzdálenost do 20 m nebo s naložením na dopravní prostředek z betonu prostého, o tl. vrstvy přes 150 do 300 mm</t>
  </si>
  <si>
    <t>717525977</t>
  </si>
  <si>
    <t>113107243</t>
  </si>
  <si>
    <t>Odstranění podkladů nebo krytů strojně plochy jednotlivě přes 200 m2 s přemístěním hmot na skládku na vzdálenost do 20 m nebo s naložením na dopravní prostředek živičných, o tl. vrstvy přes 100 do 150 mm</t>
  </si>
  <si>
    <t>-1744141241</t>
  </si>
  <si>
    <t>5</t>
  </si>
  <si>
    <t>113201111</t>
  </si>
  <si>
    <t>Vytrhání obrub s vybouráním lože, s přemístěním hmot na skládku na vzdálenost do 3 m nebo s naložením na dopravní prostředek chodníkových ležatých</t>
  </si>
  <si>
    <t>m</t>
  </si>
  <si>
    <t>-1890321281</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</si>
  <si>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</si>
  <si>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t>
  </si>
  <si>
    <t>113201112</t>
  </si>
  <si>
    <t>Vytrhání obrub s vybouráním lože, s přemístěním hmot na skládku na vzdálenost do 3 m nebo s naložením na dopravní prostředek silničních ležatých</t>
  </si>
  <si>
    <t>-493828447</t>
  </si>
  <si>
    <t>7</t>
  </si>
  <si>
    <t>122201102</t>
  </si>
  <si>
    <t>Odkopávky a prokopávky nezapažené s přehozením výkopku na vzdálenost do 3 m nebo s naložením na dopravní prostředek v hornině tř. 3 přes 100 do 1 000 m3</t>
  </si>
  <si>
    <t>m3</t>
  </si>
  <si>
    <t>248664618</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</si>
  <si>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</si>
  <si>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8</t>
  </si>
  <si>
    <t>122201109</t>
  </si>
  <si>
    <t>Odkopávky a prokopávky nezapažené s přehozením výkopku na vzdálenost do 3 m nebo s naložením na dopravní prostředek v hornině tř. 3 Příplatek k cenám za lepivost horniny tř. 3</t>
  </si>
  <si>
    <t>515672801</t>
  </si>
  <si>
    <t>9</t>
  </si>
  <si>
    <t>162701105</t>
  </si>
  <si>
    <t>Vodorovné přemístění výkopku nebo sypaniny po suchu na obvyklém dopravním prostředku, bez naložení výkopku, avšak se složením bez rozhrnutí z horniny tř. 1 až 4 na vzdálenost přes 9 000 do 10 000 m</t>
  </si>
  <si>
    <t>1954859255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</si>
  <si>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</si>
  <si>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</si>
  <si>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</si>
  <si>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</si>
  <si>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-1868575466</t>
  </si>
  <si>
    <t>600*10</t>
  </si>
  <si>
    <t>11</t>
  </si>
  <si>
    <t>167101102</t>
  </si>
  <si>
    <t>Nakládání, skládání a překládání neulehlého výkopku nebo sypaniny nakládání, množství přes 100 m3, z hornin tř. 1 až 4</t>
  </si>
  <si>
    <t>87555803</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</si>
  <si>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</si>
  <si>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12</t>
  </si>
  <si>
    <t>171201201</t>
  </si>
  <si>
    <t>Uložení sypaniny na skládky</t>
  </si>
  <si>
    <t>-396919676</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</si>
  <si>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</si>
  <si>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13</t>
  </si>
  <si>
    <t>171201211</t>
  </si>
  <si>
    <t>Poplatek za uložení stavebního odpadu na skládce (skládkovné) zeminy a kameniva zatříděného do Katalogu odpadů pod kódem 170 504</t>
  </si>
  <si>
    <t>t</t>
  </si>
  <si>
    <t>-1939557330</t>
  </si>
  <si>
    <t xml:space="preserve">Poznámka k souboru cen:_x000d_
1. Ceny uvedené v souboru cen lze po dohodě upravit podle místních podmínek. </t>
  </si>
  <si>
    <t>600*1,8</t>
  </si>
  <si>
    <t>14</t>
  </si>
  <si>
    <t>181102302</t>
  </si>
  <si>
    <t>Úprava pláně na stavbách dálnic strojně v zářezech mimo skalních se zhutněním</t>
  </si>
  <si>
    <t>-822084649</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</si>
  <si>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</si>
  <si>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Komunikace pozemní</t>
  </si>
  <si>
    <t>564251111</t>
  </si>
  <si>
    <t>Podklad nebo podsyp ze štěrkopísku ŠP s rozprostřením, vlhčením a zhutněním, po zhutnění tl. 150 mm</t>
  </si>
  <si>
    <t>-2090706415</t>
  </si>
  <si>
    <t>5184,26</t>
  </si>
  <si>
    <t>16</t>
  </si>
  <si>
    <t>564762111</t>
  </si>
  <si>
    <t>Podklad nebo kryt z vibrovaného štěrku VŠ s rozprostřením, vlhčením a zhutněním, po zhutnění tl. 200 mm</t>
  </si>
  <si>
    <t>-1612564702</t>
  </si>
  <si>
    <t>17</t>
  </si>
  <si>
    <t>591241111</t>
  </si>
  <si>
    <t>Kladení dlažby z kostek s provedením lože do tl. 50 mm, s vyplněním spár, s dvojím beraněním a se smetením přebytečného materiálu na krajnici drobných z kamene, do lože z cementové malty</t>
  </si>
  <si>
    <t>2055676159</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</si>
  <si>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</si>
  <si>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18</t>
  </si>
  <si>
    <t>M</t>
  </si>
  <si>
    <t>58381167</t>
  </si>
  <si>
    <t>Mozaiková kostka 60 x 60 , tl. 40mm např. comcon</t>
  </si>
  <si>
    <t>1857518135</t>
  </si>
  <si>
    <t>2504,13*1,15</t>
  </si>
  <si>
    <t>19</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</si>
  <si>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</si>
  <si>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</si>
  <si>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-779769787</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</si>
  <si>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</si>
  <si>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20</t>
  </si>
  <si>
    <t>59245006</t>
  </si>
  <si>
    <t>dlažba skladebná betonová základní pro nevidomé 20 x 10 x 6 cm barevná</t>
  </si>
  <si>
    <t>-429345171</t>
  </si>
  <si>
    <t>28*1,15</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</si>
  <si>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</si>
  <si>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</si>
  <si>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2051026758</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</si>
  <si>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</si>
  <si>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22</t>
  </si>
  <si>
    <t>59245013</t>
  </si>
  <si>
    <t>dlažba zámková profilová 20x16,5x8 cm přírodní</t>
  </si>
  <si>
    <t>2020275098</t>
  </si>
  <si>
    <t>2300*1,15</t>
  </si>
  <si>
    <t>23</t>
  </si>
  <si>
    <t>596841123</t>
  </si>
  <si>
    <t>Kladení dlažby z dlaždic velkoplošných komunikací pro pěší s vyplněním spár a se smetením přebytečného materiálu na vzdálenost do 3 m s ložem z cementové malty tl. do 30 mm velikosti dlaždic do 0,09 m2 (bez zámku), pro plochy přes 300 m2</t>
  </si>
  <si>
    <t>-24603526</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</si>
  <si>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</si>
  <si>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24</t>
  </si>
  <si>
    <t>59248005</t>
  </si>
  <si>
    <t>dlažba velkoplošná betonová</t>
  </si>
  <si>
    <t>626287166</t>
  </si>
  <si>
    <t>Ostatní konstrukce a práce, bourání</t>
  </si>
  <si>
    <t>25</t>
  </si>
  <si>
    <t>916231113</t>
  </si>
  <si>
    <t>Osazení chodníkového obrubníku betonového se zřízením lože, s vyplněním a zatřením spár cementovou maltou ležatého s boční opěrou z betonu prostého, do lože z betonu prostého</t>
  </si>
  <si>
    <t>-1446828004</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</si>
  <si>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</si>
  <si>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26</t>
  </si>
  <si>
    <t>59217017</t>
  </si>
  <si>
    <t>obrubník betonový chodníkový 100x10x25 cm</t>
  </si>
  <si>
    <t>1514110792</t>
  </si>
  <si>
    <t>1000*1,15</t>
  </si>
  <si>
    <t>27</t>
  </si>
  <si>
    <t>916241113</t>
  </si>
  <si>
    <t>Osazení obrubníku kamenného se zřízením lože, s vyplněním a zatřením spár cementovou maltou ležatého s boční opěrou z betonu prostého, do lože z betonu prostého</t>
  </si>
  <si>
    <t>1035431577</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</si>
  <si>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</si>
  <si>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28</t>
  </si>
  <si>
    <t>58380002</t>
  </si>
  <si>
    <t>obrubník kamenný přímý, žula 32x24</t>
  </si>
  <si>
    <t>858736028</t>
  </si>
  <si>
    <t>29</t>
  </si>
  <si>
    <t>916991121</t>
  </si>
  <si>
    <t>Lože pod obrubníky, krajníky nebo obruby z dlažebních kostek z betonu prostého tř. C 16/20</t>
  </si>
  <si>
    <t>-1924403839</t>
  </si>
  <si>
    <t>1000*0,3*0,25</t>
  </si>
  <si>
    <t>30</t>
  </si>
  <si>
    <t>965082941</t>
  </si>
  <si>
    <t>Odstranění násypu pod podlahami nebo ochranného násypu na střechách tl. přes 200 mm jakékoliv plochy</t>
  </si>
  <si>
    <t>-310761765</t>
  </si>
  <si>
    <t>31</t>
  </si>
  <si>
    <t>981011711</t>
  </si>
  <si>
    <t>Demolice budov postupným rozebíráním z monolitického nebo montovaného železobetonu včetně výplňového zdiva, s podílem konstrukcí do 10 %</t>
  </si>
  <si>
    <t>-1091664050</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</si>
  <si>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</si>
  <si>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997</t>
  </si>
  <si>
    <t>Přesun sutě</t>
  </si>
  <si>
    <t>32</t>
  </si>
  <si>
    <t>997211511</t>
  </si>
  <si>
    <t>Vodorovná doprava suti nebo vybouraných hmot suti se složením a hrubým urovnáním, na vzdálenost do 1 km</t>
  </si>
  <si>
    <t>1326140345</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</si>
  <si>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</si>
  <si>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33</t>
  </si>
  <si>
    <t>997211519</t>
  </si>
  <si>
    <t>Vodorovná doprava suti nebo vybouraných hmot suti se složením a hrubým urovnáním, na vzdálenost Příplatek k ceně za každý další i započatý 1 km přes 1 km</t>
  </si>
  <si>
    <t>1273613913</t>
  </si>
  <si>
    <t>1898,46*15</t>
  </si>
  <si>
    <t>34</t>
  </si>
  <si>
    <t>997221561</t>
  </si>
  <si>
    <t>Vodorovná doprava suti bez naložení, ale se složením a s hrubým urovnáním z kusových materiálů, na vzdálenost do 1 km</t>
  </si>
  <si>
    <t>1486034473</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</si>
  <si>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</si>
  <si>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35</t>
  </si>
  <si>
    <t>997221569</t>
  </si>
  <si>
    <t>Vodorovná doprava suti bez naložení, ale se složením a s hrubým urovnáním Příplatek k ceně za každý další i započatý 1 km přes 1 km</t>
  </si>
  <si>
    <t>292819300</t>
  </si>
  <si>
    <t>780,957*15</t>
  </si>
  <si>
    <t>36</t>
  </si>
  <si>
    <t>997221815</t>
  </si>
  <si>
    <t>Poplatek za uložení stavebního odpadu na skládce (skládkovné) z prostého betonu zatříděného do Katalogu odpadů pod kódem 170 101</t>
  </si>
  <si>
    <t>-614884335</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</si>
  <si>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</si>
  <si>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37</t>
  </si>
  <si>
    <t>997221825</t>
  </si>
  <si>
    <t>Poplatek za uložení stavebního odpadu na skládce (skládkovné) z armovaného betonu zatříděného do Katalogu odpadů pod kódem 170 101</t>
  </si>
  <si>
    <t>-1093789952</t>
  </si>
  <si>
    <t>38</t>
  </si>
  <si>
    <t>997221845</t>
  </si>
  <si>
    <t>Poplatek za uložení stavebního odpadu na skládce (skládkovné) asfaltového bez obsahu dehtu zatříděného do Katalogu odpadů pod kódem 170 302</t>
  </si>
  <si>
    <t>1901445678</t>
  </si>
  <si>
    <t>39</t>
  </si>
  <si>
    <t>997221855</t>
  </si>
  <si>
    <t>178173360</t>
  </si>
  <si>
    <t>998</t>
  </si>
  <si>
    <t>Přesun hmot</t>
  </si>
  <si>
    <t>40</t>
  </si>
  <si>
    <t>998225111</t>
  </si>
  <si>
    <t>Přesun hmot pro komunikace s krytem z kameniva, monolitickým betonovým nebo živičným dopravní vzdálenost do 200 m jakékoliv délky objektu</t>
  </si>
  <si>
    <t>783739718</t>
  </si>
  <si>
    <t xml:space="preserve">Poznámka k souboru cen:_x000d_
1. Ceny lze použít i pro plochy letišť s krytem monolitickým betonovým nebo živičným. </t>
  </si>
  <si>
    <t>41</t>
  </si>
  <si>
    <t>998225195</t>
  </si>
  <si>
    <t>Přesun hmot pro komunikace s krytem z kameniva, monolitickým betonovým nebo živičným Příplatek k ceně za zvětšený přesun přes vymezenou největší dopravní vzdálenost za každých dalších 5000 m přes 5000 m</t>
  </si>
  <si>
    <t>-1466615428</t>
  </si>
  <si>
    <t>SO 101 - Zázemí pro stánky</t>
  </si>
  <si>
    <t xml:space="preserve">    2 - Zakládání</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</si>
  <si>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</si>
  <si>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</si>
  <si>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</si>
  <si>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</si>
  <si>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</si>
  <si>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 xml:space="preserve">    713 - Izolace tepelné</t>
  </si>
  <si>
    <t xml:space="preserve">    763 - Konstrukce suché výstavby</t>
  </si>
  <si>
    <t xml:space="preserve">    764 - Konstrukce klempířské</t>
  </si>
  <si>
    <t xml:space="preserve">    766 - Konstrukce truhlářské</t>
  </si>
  <si>
    <t xml:space="preserve">    771 - Podlahy z dlaždic</t>
  </si>
  <si>
    <t xml:space="preserve">    777 - Podlahy lité</t>
  </si>
  <si>
    <t xml:space="preserve">    781 - Dokončovací práce - obklady</t>
  </si>
  <si>
    <t xml:space="preserve">    784 - Dokončovací práce - malby a tapety</t>
  </si>
  <si>
    <t>122301101</t>
  </si>
  <si>
    <t>Odkopávky a prokopávky nezapažené s přehozením výkopku na vzdálenost do 3 m nebo s naložením na dopravní prostředek v hornině tř. 4 do 100 m3</t>
  </si>
  <si>
    <t>-1295439890</t>
  </si>
  <si>
    <t>122301109</t>
  </si>
  <si>
    <t>Odkopávky a prokopávky nezapažené s přehozením výkopku na vzdálenost do 3 m nebo s naložením na dopravní prostředek v hornině tř. 4 Příplatek k cenám za lepivost horniny tř. 4</t>
  </si>
  <si>
    <t>138212184</t>
  </si>
  <si>
    <t>131301101</t>
  </si>
  <si>
    <t>Hloubení nezapažených jam a zářezů s urovnáním dna do předepsaného profilu a spádu v hornině tř. 4 do 100 m3</t>
  </si>
  <si>
    <t>1878311004</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</si>
  <si>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</si>
  <si>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131301109</t>
  </si>
  <si>
    <t>Hloubení nezapažených jam a zářezů s urovnáním dna do předepsaného profilu a spádu Příplatek k cenám za lepivost horniny tř. 4</t>
  </si>
  <si>
    <t>1138050378</t>
  </si>
  <si>
    <t>132301101</t>
  </si>
  <si>
    <t>Hloubení zapažených i nezapažených rýh šířky do 600 mm s urovnáním dna do předepsaného profilu a spádu v hornině tř. 4 do 100 m3</t>
  </si>
  <si>
    <t>-269616010</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</si>
  <si>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</si>
  <si>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132301109</t>
  </si>
  <si>
    <t>Hloubení zapažených i nezapažených rýh šířky do 600 mm s urovnáním dna do předepsaného profilu a spádu v hornině tř. 4 Příplatek k cenám za lepivost horniny tř. 4</t>
  </si>
  <si>
    <t>1140367419</t>
  </si>
  <si>
    <t>-134635764</t>
  </si>
  <si>
    <t>499494020</t>
  </si>
  <si>
    <t>28,7*10</t>
  </si>
  <si>
    <t>167101101</t>
  </si>
  <si>
    <t>Nakládání, skládání a překládání neulehlého výkopku nebo sypaniny nakládání, množství do 100 m3, z hornin tř. 1 až 4</t>
  </si>
  <si>
    <t>-2082619475</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</si>
  <si>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</si>
  <si>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</si>
  <si>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-1209335636</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</si>
  <si>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</si>
  <si>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-1451073344</t>
  </si>
  <si>
    <t>-414257948</t>
  </si>
  <si>
    <t>28,7*1,6</t>
  </si>
  <si>
    <t>Zakládání</t>
  </si>
  <si>
    <t>213311141</t>
  </si>
  <si>
    <t>Polštáře zhutněné pod základy ze štěrkopísku tříděného</t>
  </si>
  <si>
    <t>2039567379</t>
  </si>
  <si>
    <t xml:space="preserve">Poznámka k souboru cen:_x000d_
1. Ceny jsou určeny pro jakoukoliv míru zhutnění. 2. V cenách jsou započteny i náklady na urovnání povrchu polštáře. </t>
  </si>
  <si>
    <t>273313711</t>
  </si>
  <si>
    <t>Základy z betonu prostého desky z betonu kamenem neprokládaného tř. C 20/25</t>
  </si>
  <si>
    <t>-1591183515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</si>
  <si>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</si>
  <si>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273321116</t>
  </si>
  <si>
    <t>Základové konstrukce z betonu železového desky ve výkopu nebo na hlavách pilot C 20/25</t>
  </si>
  <si>
    <t>1710186430</t>
  </si>
  <si>
    <t xml:space="preserve">Poznámka k souboru cen:_x000d_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</si>
  <si>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273351121</t>
  </si>
  <si>
    <t>Bednění základů desek zřízení</t>
  </si>
  <si>
    <t>-576864645</t>
  </si>
  <si>
    <t xml:space="preserve">Poznámka k souboru cen:_x000d_
1. Ceny jsou určeny pro bednění ve volném prostranství, ve volných nebo zapažených jamách, rýhách a šachtách. 2. Kruhové nebo obloukové bednění poloměru do 1 m se oceňuje individuálně. </t>
  </si>
  <si>
    <t>273351122</t>
  </si>
  <si>
    <t>Bednění základů desek odstranění</t>
  </si>
  <si>
    <t>967374354</t>
  </si>
  <si>
    <t>273361116</t>
  </si>
  <si>
    <t>Výztuž základových konstrukcí desek z betonářské oceli 10 505 (R) nebo BSt 500</t>
  </si>
  <si>
    <t>-994056566</t>
  </si>
  <si>
    <t xml:space="preserve">Poznámka k souboru cen:_x000d_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</si>
  <si>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274313711</t>
  </si>
  <si>
    <t>Základy z betonu prostého pasy betonu kamenem neprokládaného tř. C 20/25</t>
  </si>
  <si>
    <t>-443436556</t>
  </si>
  <si>
    <t>274351121</t>
  </si>
  <si>
    <t>Bednění základů pasů rovné zřízení</t>
  </si>
  <si>
    <t>264041718</t>
  </si>
  <si>
    <t>274351122</t>
  </si>
  <si>
    <t>Bednění základů pasů rovné odstranění</t>
  </si>
  <si>
    <t>1534389278</t>
  </si>
  <si>
    <t>279113152</t>
  </si>
  <si>
    <t>Základové zdi z tvárnic ztraceného bednění včetně výplně z betonu bez zvláštních nároků na vliv prostředí třídy C 25/30, tloušťky zdiva přes 150 do 200 mm - stěny šachty</t>
  </si>
  <si>
    <t>-853861286</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</si>
  <si>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</si>
  <si>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Svislé a kompletní konstrukce</t>
  </si>
  <si>
    <t>311272031</t>
  </si>
  <si>
    <t>Zdivo z pórobetonových tvárnic na tenké maltové lože, tl. zdiva 200 mm pevnost tvárnic přes P2 do P4, objemová hmotnost přes 450 do 600 kg/m3 hladkých</t>
  </si>
  <si>
    <t>-1615514545</t>
  </si>
  <si>
    <t>317142412</t>
  </si>
  <si>
    <t>Překlady nenosné prefabrikované z pórobetonu přímé osazené do tenkého maltového lože v příčkách tloušťky 75 mm, délky překladu přes 1000 do 1250 mm</t>
  </si>
  <si>
    <t>kus</t>
  </si>
  <si>
    <t>764749395</t>
  </si>
  <si>
    <t xml:space="preserve">Poznámka k souboru cen:_x000d_
1. V cenách jsou započteny náklady na dodání a uložení překladu, včetně podmazání ložné plochy tenkovrstvou maltou. </t>
  </si>
  <si>
    <t>342272225</t>
  </si>
  <si>
    <t>Příčky z pórobetonových tvárnic hladkých na tenké maltové lože objemová hmotnost do 500 kg/m3, tloušťka příčky 100 mm</t>
  </si>
  <si>
    <t>1189647401</t>
  </si>
  <si>
    <t>Vodorovné konstrukce</t>
  </si>
  <si>
    <t>411321414</t>
  </si>
  <si>
    <t>Stropy z betonu železového (bez výztuže) stropů deskových, plochých střech, desek balkonových, desek hřibových stropů včetně hlavic hřibových sloupů tř. C 25/30</t>
  </si>
  <si>
    <t>-1844532137</t>
  </si>
  <si>
    <t xml:space="preserve">Poznámka k souboru cen:_x000d_
1. V cenách pohledového betonu 411 35-4 a 411 35-5 jsou započteny i náklady na pečlivé hutnění zejména při líci konstrukce pro docílení neporušeného maltového povrchu bez vzhledových kazů. </t>
  </si>
  <si>
    <t>411351021</t>
  </si>
  <si>
    <t>Bednění stropních konstrukcí - bez podpěrné konstrukce desek tloušťky stropní desky přes 25 do 50 cm zřízení</t>
  </si>
  <si>
    <t>-1462012822</t>
  </si>
  <si>
    <t xml:space="preserve">Poznámka k souboru cen:_x000d_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</si>
  <si>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411351022</t>
  </si>
  <si>
    <t>Bednění stropních konstrukcí - bez podpěrné konstrukce desek tloušťky stropní desky přes 25 do 50 cm odstranění</t>
  </si>
  <si>
    <t>-569916567</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</si>
  <si>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</si>
  <si>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</si>
  <si>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-174035162</t>
  </si>
  <si>
    <t>417321515</t>
  </si>
  <si>
    <t>Ztužující pásy a věnce z betonu železového (bez výztuže) tř. C 25/30</t>
  </si>
  <si>
    <t>888455886</t>
  </si>
  <si>
    <t>417351115</t>
  </si>
  <si>
    <t>Bednění bočnic ztužujících pásů a věnců včetně vzpěr zřízení</t>
  </si>
  <si>
    <t>1829839908</t>
  </si>
  <si>
    <t>417351116</t>
  </si>
  <si>
    <t>Bednění bočnic ztužujících pásů a věnců včetně vzpěr odstranění</t>
  </si>
  <si>
    <t>-748146731</t>
  </si>
  <si>
    <t>417361821</t>
  </si>
  <si>
    <t>Výztuž ztužujících pásů a věnců z betonářské oceli 10 505 (R) nebo BSt 500</t>
  </si>
  <si>
    <t>1350573265</t>
  </si>
  <si>
    <t>Úpravy povrchů, podlahy a osazování výplní</t>
  </si>
  <si>
    <t>611181001</t>
  </si>
  <si>
    <t>Sádrová stěrka vnitřních povrchů tloušťky do 3 mm bez penetrace, včetně následného přebroušení vodorovných konstrukcí stropů rovných</t>
  </si>
  <si>
    <t>1822866039</t>
  </si>
  <si>
    <t xml:space="preserve">Poznámka k souboru cen:_x000d_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</si>
  <si>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612321341</t>
  </si>
  <si>
    <t>Omítka vápenocementová vnitřních ploch nanášená strojně dvouvrstvá, tloušťky jádrové omítky do 10 mm a tloušťky štuku do 3 mm štuková svislých konstrukcí stěn</t>
  </si>
  <si>
    <t>-2067767922</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</si>
  <si>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</si>
  <si>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62271112R</t>
  </si>
  <si>
    <t>Zateplovací systém, vnitřní stěna, EPS F tl. 100mm zakončený stěrkou a výztužnou tkaninou</t>
  </si>
  <si>
    <t>-1593325649</t>
  </si>
  <si>
    <t>62271212R</t>
  </si>
  <si>
    <t>Zateplovací systém, sokl, XPSW tl. 100mm s mozaikovou omítkou nad úrovní terénu</t>
  </si>
  <si>
    <t>1102297331</t>
  </si>
  <si>
    <t>62271622R</t>
  </si>
  <si>
    <t>Zatepl. syst., fasáda, min.desky KV 100mm zakončený stěrkou s výztužnou tkaninou</t>
  </si>
  <si>
    <t>904883482</t>
  </si>
  <si>
    <t>631311115</t>
  </si>
  <si>
    <t>Mazanina z betonu prostého bez zvýšených nároků na prostředí tl. přes 50 do 80 mm tř. C 20/25</t>
  </si>
  <si>
    <t>-1996932454</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</si>
  <si>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</si>
  <si>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631311125</t>
  </si>
  <si>
    <t>Mazanina z betonu prostého bez zvýšených nároků na prostředí tl. přes 80 do 120 mm tř. C 20/25</t>
  </si>
  <si>
    <t>1508539347</t>
  </si>
  <si>
    <t>63245011R</t>
  </si>
  <si>
    <t>Násyp z kameniva těž.praného fr. 22-32 (kačírku)</t>
  </si>
  <si>
    <t>-2029493507</t>
  </si>
  <si>
    <t>42</t>
  </si>
  <si>
    <t>632450123</t>
  </si>
  <si>
    <t>Potěr cementový vyrovnávací ze suchých směsí v pásu o průměrné (střední) tl. přes 30 do 40 mm</t>
  </si>
  <si>
    <t>-816717924</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</si>
  <si>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</si>
  <si>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43</t>
  </si>
  <si>
    <t>6429421R</t>
  </si>
  <si>
    <t>Osazování zárubní nebo rámů kovových dveřních lisovaných nebo z úhelníků bez dveřních křídel, na cementovou maltu, plochy otvoru do 2,5 m2 , včetně dodávky zárubně 70 * 197</t>
  </si>
  <si>
    <t>-1135444498</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</si>
  <si>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</si>
  <si>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44</t>
  </si>
  <si>
    <t>6429422R</t>
  </si>
  <si>
    <t>Osazování zárubní nebo rámů kovových dveřních lisovaných nebo z úhelníků bez dveřních křídel, na cementovou maltu, plochy otvoru do 2,5 m2, včetně dodávky zárubně 80 * 197</t>
  </si>
  <si>
    <t>55663078</t>
  </si>
  <si>
    <t>45</t>
  </si>
  <si>
    <t>6429423R</t>
  </si>
  <si>
    <t>Osazování zárubní nebo rámů kovových dveřních lisovaných nebo z úhelníků bez dveřních křídel, na cementovou maltu, plochy otvoru do 2,5 m2, včetně dodávky zárubní 90 * 197</t>
  </si>
  <si>
    <t>950955040</t>
  </si>
  <si>
    <t>46</t>
  </si>
  <si>
    <t>941111121</t>
  </si>
  <si>
    <t>Montáž lešení řadového trubkového lehkého pracovního s podlahami s provozním zatížením tř. 3 do 200 kg/m2 šířky tř. W09 přes 0,9 do 1,2 m, výšky do 10 m</t>
  </si>
  <si>
    <t>597753469</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</si>
  <si>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</si>
  <si>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47</t>
  </si>
  <si>
    <t>941111221</t>
  </si>
  <si>
    <t>Montáž lešení řadového trubkového lehkého pracovního s podlahami s provozním zatížením tř. 3 do 200 kg/m2 Příplatek za první a každý další den použití lešení k ceně -1121</t>
  </si>
  <si>
    <t>-1802003774</t>
  </si>
  <si>
    <t>48</t>
  </si>
  <si>
    <t>941111821</t>
  </si>
  <si>
    <t>Demontáž lešení řadového trubkového lehkého pracovního s podlahami s provozním zatížením tř. 3 do 200 kg/m2 šířky tř. W09 přes 0,9 do 1,2 m, výšky do 10 m</t>
  </si>
  <si>
    <t>-1583472714</t>
  </si>
  <si>
    <t xml:space="preserve">Poznámka k souboru cen:_x000d_
1. Demontáž lešení řadového trubkového lehkého výšky přes 25 m se oceňuje individuálně. </t>
  </si>
  <si>
    <t>49</t>
  </si>
  <si>
    <t>997002511</t>
  </si>
  <si>
    <t>Vodorovné přemístění suti a vybouraných hmot bez naložení, se složením a hrubým urovnáním na vzdálenost do 1 km</t>
  </si>
  <si>
    <t>566789775</t>
  </si>
  <si>
    <t xml:space="preserve">Poznámka k souboru cen:_x000d_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</si>
  <si>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50</t>
  </si>
  <si>
    <t>998011001</t>
  </si>
  <si>
    <t>Přesun hmot pro budovy občanské výstavby, bydlení, výrobu a služby s nosnou svislou konstrukcí zděnou z cihel, tvárnic nebo kamene vodorovná dopravní vzdálenost do 100 m pro budovy výšky do 6 m</t>
  </si>
  <si>
    <t>180872952</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</si>
  <si>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</si>
  <si>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</si>
  <si>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</si>
  <si>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</si>
  <si>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</si>
  <si>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51</t>
  </si>
  <si>
    <t>711111001</t>
  </si>
  <si>
    <t>Provedení izolace proti zemní vlhkosti natěradly a tmely za studena na ploše vodorovné V nátěrem penetračním, včetně dodávky penetračního laku ALP</t>
  </si>
  <si>
    <t>1345048460</t>
  </si>
  <si>
    <t xml:space="preserve">Poznámka k souboru cen:_x000d_
1. Izolace plochy jednotlivě do 10 m2 se oceňují skladebně cenou příslušné izolace a cenou 711 19-9095 Příplatek za plochu do 10 m2. </t>
  </si>
  <si>
    <t>52</t>
  </si>
  <si>
    <t>711111002</t>
  </si>
  <si>
    <t>Provedení izolace proti zemní vlhkosti natěradly a tmely za studena na ploše vodorovné V nátěrem lakem asfaltovým, včetně dodávky asfaltového laku</t>
  </si>
  <si>
    <t>-1846338849</t>
  </si>
  <si>
    <t>53</t>
  </si>
  <si>
    <t>7111111R</t>
  </si>
  <si>
    <t>Hadroizolační povlak - nátěr nebo stěrka</t>
  </si>
  <si>
    <t>639526806</t>
  </si>
  <si>
    <t>54</t>
  </si>
  <si>
    <t>7111310R</t>
  </si>
  <si>
    <t>Provedení izolace proti zemní vlhkosti pásypřitavením 1 vrstva - včetně dodávky - parozábrana asf. modifikovaný pás</t>
  </si>
  <si>
    <t>-352114530</t>
  </si>
  <si>
    <t xml:space="preserve">Poznámka k souboru cen:_x000d_
1. Izolace plochy jednotlivě do 10 m2 se oceňují skladebně cenou příslušné izolace a cenou 711 19-9096 Příplatek za plochu do 10 m2. </t>
  </si>
  <si>
    <t>55</t>
  </si>
  <si>
    <t>7111321R</t>
  </si>
  <si>
    <t>Provedení izolace proti zemní vlhkosti pásypřitavením 1 vrstva - včetně dodávky - parozábrana asf. modifikované pás</t>
  </si>
  <si>
    <t>1073283933</t>
  </si>
  <si>
    <t>56</t>
  </si>
  <si>
    <t>711141559</t>
  </si>
  <si>
    <t>Provedení izolace proti zemní vlhkosti pásy přitavením NAIP na ploše vodorovné V, včetně dodávky</t>
  </si>
  <si>
    <t>1430750913</t>
  </si>
  <si>
    <t xml:space="preserve">Poznámka k souboru cen:_x000d_
1. Izolace plochy jednotlivě do 10 m2 se oceňují skladebně cenou příslušné izolace a cenou 711 19-9097 Příplatek za plochu do 10 m2. </t>
  </si>
  <si>
    <t>57</t>
  </si>
  <si>
    <t>7111425R</t>
  </si>
  <si>
    <t>Provedení izolace proti zemní vlhkosti pásy přitavením NAIP na ploše svislé S, včetně dodávky asf.pasu V13</t>
  </si>
  <si>
    <t>-1448916084</t>
  </si>
  <si>
    <t>58</t>
  </si>
  <si>
    <t>7111426R</t>
  </si>
  <si>
    <t>Provedení izolace proti zemní vlhkosti pásy přitavením NAIP na ploše svislé S, včetně dodávky</t>
  </si>
  <si>
    <t>1054439958</t>
  </si>
  <si>
    <t>59</t>
  </si>
  <si>
    <t>7111427R</t>
  </si>
  <si>
    <t>Provedení izolace proti zemní vlhkosti pásy přitavením NAIP na ploše svislé S, včetně dodávky V13</t>
  </si>
  <si>
    <t>711450767</t>
  </si>
  <si>
    <t>60</t>
  </si>
  <si>
    <t>998711101</t>
  </si>
  <si>
    <t>Přesun hmot pro izolace proti vodě, vlhkosti a plynům stanovený z hmotnosti přesunovaného materiálu vodorovná dopravní vzdálenost do 50 m v objektech výšky do 6 m</t>
  </si>
  <si>
    <t>689650036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</si>
  <si>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</si>
  <si>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</si>
  <si>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</si>
  <si>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61</t>
  </si>
  <si>
    <t>713111111</t>
  </si>
  <si>
    <t>Montáž tepelné izolace stropů rohožemi, pásy, dílci, deskami, bloky (izolační materiál ve specifikaci) vrchem bez překrytí lepenkou kladenými volně</t>
  </si>
  <si>
    <t>1299586448</t>
  </si>
  <si>
    <t>62</t>
  </si>
  <si>
    <t>28311121R</t>
  </si>
  <si>
    <t>TI Grey 100 tl.100mm</t>
  </si>
  <si>
    <t>-757187929</t>
  </si>
  <si>
    <t>63</t>
  </si>
  <si>
    <t>713121111</t>
  </si>
  <si>
    <t>Montáž tepelné izolace podlah rohožemi, pásy, deskami, dílci, bloky (izolační materiál ve specifikaci) kladenými volně jednovrstvá</t>
  </si>
  <si>
    <t>-1161345387</t>
  </si>
  <si>
    <t xml:space="preserve">Poznámka k souboru cen:_x000d_
1. Množství tepelné izolace podlah okrajovými pásky k ceně -1211 se určuje v m projektované délky obložení (bez přesahů) na obvodu podlahy. </t>
  </si>
  <si>
    <t>64</t>
  </si>
  <si>
    <t>28372312</t>
  </si>
  <si>
    <t>deska EPS 100 pro trvalé zatížení v tlaku (max. 2000 kg/m2) tl 120mm</t>
  </si>
  <si>
    <t>1813808034</t>
  </si>
  <si>
    <t>29,5*1,02 'Přepočtené koeficientem množství</t>
  </si>
  <si>
    <t>65</t>
  </si>
  <si>
    <t>28372309</t>
  </si>
  <si>
    <t>deska EPS 100 pro trvalé zatížení v tlaku (max. 2000 kg/m2) tl 100mm</t>
  </si>
  <si>
    <t>2022236929</t>
  </si>
  <si>
    <t>19,78*1,02 'Přepočtené koeficientem množství</t>
  </si>
  <si>
    <t>66</t>
  </si>
  <si>
    <t>713191132</t>
  </si>
  <si>
    <t>Montáž tepelné izolace stavebních konstrukcí - doplňky a konstrukční součásti podlah, stropů vrchem nebo střech překrytím fólií separační z PE,včetně dodávky folie</t>
  </si>
  <si>
    <t>128094377</t>
  </si>
  <si>
    <t>67</t>
  </si>
  <si>
    <t>998713101</t>
  </si>
  <si>
    <t>Přesun hmot pro izolace tepelné stanovený z hmotnosti přesunovaného materiálu vodorovná dopravní vzdálenost do 50 m v objektech výšky do 6 m</t>
  </si>
  <si>
    <t>-1799061491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</si>
  <si>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</si>
  <si>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</si>
  <si>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Konstrukce suché výstavby</t>
  </si>
  <si>
    <t>68</t>
  </si>
  <si>
    <t>763131311</t>
  </si>
  <si>
    <t>Podhled ze sádrokartonových desek dřevěná spodní konstrukce dvouvrstvá z latí 50 x 30 mm jednoduše opláštěná deskou standardní A, tl. 12,5 mm, bez TI</t>
  </si>
  <si>
    <t>-1943532908</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</si>
  <si>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</si>
  <si>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69</t>
  </si>
  <si>
    <t>763131351</t>
  </si>
  <si>
    <t>Podhled ze sádrokartonových desek dřevěná spodní konstrukce dvouvrstvá z latí 50 x 30 mm jednoduše opláštěná deskou impregnovanou H2, tl. 12,5 mm, bez TI</t>
  </si>
  <si>
    <t>-355037029</t>
  </si>
  <si>
    <t>764</t>
  </si>
  <si>
    <t>Konstrukce klempířské</t>
  </si>
  <si>
    <t>70</t>
  </si>
  <si>
    <t>76421641R</t>
  </si>
  <si>
    <t>Oplechování zdi z Ti Zn plechu, rš 750mm</t>
  </si>
  <si>
    <t>1509677053</t>
  </si>
  <si>
    <t>71</t>
  </si>
  <si>
    <t>7642164R</t>
  </si>
  <si>
    <t>Oplechování parapetů rovných včetně rohů Ti Zn rš 330 mm</t>
  </si>
  <si>
    <t>-190740901</t>
  </si>
  <si>
    <t>72</t>
  </si>
  <si>
    <t>998764101</t>
  </si>
  <si>
    <t>Přesun hmot pro konstrukce klempířské stanovený z hmotnosti přesunovaného materiálu vodorovná dopravní vzdálenost do 50 m v objektech výšky do 6 m</t>
  </si>
  <si>
    <t>485380887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</si>
  <si>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</si>
  <si>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</si>
  <si>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</si>
  <si>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73</t>
  </si>
  <si>
    <t>766660001</t>
  </si>
  <si>
    <t>Montáž dveřních křídel dřevěných nebo plastových otevíravých do ocelové zárubně povrchově upravených jednokřídlových, šířky do 800 mm</t>
  </si>
  <si>
    <t>244581611</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</si>
  <si>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</si>
  <si>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74</t>
  </si>
  <si>
    <t>766660002</t>
  </si>
  <si>
    <t>Montáž dveřních křídel dřevěných nebo plastových otevíravých do ocelové zárubně povrchově upravených jednokřídlových, šířky přes 800 mm</t>
  </si>
  <si>
    <t>1860249497</t>
  </si>
  <si>
    <t>75</t>
  </si>
  <si>
    <t>611601R</t>
  </si>
  <si>
    <t>dveře dřevěné vnitřní hladké plné 1křídlové dýha vč. kování</t>
  </si>
  <si>
    <t>323341612</t>
  </si>
  <si>
    <t>76</t>
  </si>
  <si>
    <t>766694111</t>
  </si>
  <si>
    <t>Montáž ostatních truhlářských konstrukcí parapetních desek dřevěných nebo plastových šířky do 300 mm, délky do 1000 mm</t>
  </si>
  <si>
    <t>653107375</t>
  </si>
  <si>
    <t xml:space="preserve">Poznámka k souboru cen:_x000d_
1. Cenami -8111 a -8112 se oceňuje montáž vrat oboru JKPOV 611. 2. Cenami -97 . . nelze oceňovat venkovní krycí lišty balkónových dveří; tato montáž se oceňuje cenou -1610. </t>
  </si>
  <si>
    <t>77</t>
  </si>
  <si>
    <t>60794103</t>
  </si>
  <si>
    <t>deska parapetní dřevotřísková vnitřní 0,3 x 1 m</t>
  </si>
  <si>
    <t>-472137098</t>
  </si>
  <si>
    <t>78</t>
  </si>
  <si>
    <t>77660011R</t>
  </si>
  <si>
    <t>D+M výplní otvorů okenních - hliníkových s izolačním trojsklem odhad</t>
  </si>
  <si>
    <t>-1793662015</t>
  </si>
  <si>
    <t>79</t>
  </si>
  <si>
    <t>77660012R</t>
  </si>
  <si>
    <t>D+M dveří vstupních s bezpečnostním prosklením odhad</t>
  </si>
  <si>
    <t>-2074099528</t>
  </si>
  <si>
    <t>80</t>
  </si>
  <si>
    <t>998766101</t>
  </si>
  <si>
    <t>Přesun hmot pro konstrukce truhlářské stanovený z hmotnosti přesunovaného materiálu vodorovná dopravní vzdálenost do 50 m v objektech výšky do 6 m</t>
  </si>
  <si>
    <t>945748681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</si>
  <si>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</si>
  <si>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</si>
  <si>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</si>
  <si>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81</t>
  </si>
  <si>
    <t>7714711R</t>
  </si>
  <si>
    <t>Montáž soklíků z dlaždic keramických rovných do malty v do 65 mm</t>
  </si>
  <si>
    <t>-1841348180</t>
  </si>
  <si>
    <t>82</t>
  </si>
  <si>
    <t>7715752R</t>
  </si>
  <si>
    <t>Montáž podlah keramických režných hladkých lepených disperzním lepidlem do 9 ks/m2, včetně lepidla a spárovací hmoty</t>
  </si>
  <si>
    <t>275463269</t>
  </si>
  <si>
    <t>83</t>
  </si>
  <si>
    <t>771579191</t>
  </si>
  <si>
    <t>Montáž podlah z dlaždic keramických Příplatek k cenám za plochu do 5 m2 jednotlivě</t>
  </si>
  <si>
    <t>773473313</t>
  </si>
  <si>
    <t>84</t>
  </si>
  <si>
    <t>5976231R</t>
  </si>
  <si>
    <t>Dlaždice 20 x 20</t>
  </si>
  <si>
    <t>-1413820757</t>
  </si>
  <si>
    <t>85</t>
  </si>
  <si>
    <t>771579192</t>
  </si>
  <si>
    <t>Montáž podlah z dlaždic keramických Příplatek k cenám za podlahy v omezeném prostoru</t>
  </si>
  <si>
    <t>924163605</t>
  </si>
  <si>
    <t>86</t>
  </si>
  <si>
    <t>998771101</t>
  </si>
  <si>
    <t>Přesun hmot pro podlahy z dlaždic stanovený z hmotnosti přesunovaného materiálu vodorovná dopravní vzdálenost do 50 m v objektech výšky do 6 m</t>
  </si>
  <si>
    <t>84764285</t>
  </si>
  <si>
    <t>777</t>
  </si>
  <si>
    <t>Podlahy lité</t>
  </si>
  <si>
    <t>87</t>
  </si>
  <si>
    <t>7771311R</t>
  </si>
  <si>
    <t>Penetrační nátěr podlahy epoxidový, na podklad suchý a vyzrálý</t>
  </si>
  <si>
    <t>-1958326275</t>
  </si>
  <si>
    <t>781</t>
  </si>
  <si>
    <t>Dokončovací práce - obklady</t>
  </si>
  <si>
    <t>88</t>
  </si>
  <si>
    <t>7814711R</t>
  </si>
  <si>
    <t>Montáž obkladů vnitřních keramických hladkých do 25 ks/m2 kladených do malty, vč. lepidla a aspárovací hmoty</t>
  </si>
  <si>
    <t>-1768195853</t>
  </si>
  <si>
    <t>89</t>
  </si>
  <si>
    <t>781479195</t>
  </si>
  <si>
    <t>Montáž obkladů vnitřních stěn z dlaždic keramických Příplatek k cenám za spárování cement bílý</t>
  </si>
  <si>
    <t>-2036967841</t>
  </si>
  <si>
    <t>90</t>
  </si>
  <si>
    <t>5978136R</t>
  </si>
  <si>
    <t>Obkladačka 20 x 20</t>
  </si>
  <si>
    <t>-1245096215</t>
  </si>
  <si>
    <t>91</t>
  </si>
  <si>
    <t>998781101</t>
  </si>
  <si>
    <t>Přesun hmot pro obklady keramické stanovený z hmotnosti přesunovaného materiálu vodorovná dopravní vzdálenost do 50 m v objektech výšky do 6 m</t>
  </si>
  <si>
    <t>-226564023</t>
  </si>
  <si>
    <t>784</t>
  </si>
  <si>
    <t>Dokončovací práce - malby a tapety</t>
  </si>
  <si>
    <t>92</t>
  </si>
  <si>
    <t>784181121</t>
  </si>
  <si>
    <t>Penetrace podkladu jednonásobná hloubková v místnostech výšky do 3,80 m</t>
  </si>
  <si>
    <t>-1750186462</t>
  </si>
  <si>
    <t>93</t>
  </si>
  <si>
    <t>784211101</t>
  </si>
  <si>
    <t>Malby z malířských směsí otěruvzdorných za mokra dvojnásobné, bílé za mokra otěruvzdorné výborně v místnostech výšky do 3,80 m</t>
  </si>
  <si>
    <t>-450289619</t>
  </si>
  <si>
    <t>SO 500 - Hřiště</t>
  </si>
  <si>
    <t>N00 - Prvky Hřiště</t>
  </si>
  <si>
    <t>N00</t>
  </si>
  <si>
    <t>Prvky Hřiště</t>
  </si>
  <si>
    <t>R10</t>
  </si>
  <si>
    <t>Montáže herních prvků</t>
  </si>
  <si>
    <t>kpl.</t>
  </si>
  <si>
    <t>512</t>
  </si>
  <si>
    <t>943354070</t>
  </si>
  <si>
    <t>R11</t>
  </si>
  <si>
    <t>Zemní práce spojené s instalací prvků vč. betonáže</t>
  </si>
  <si>
    <t>-257264273</t>
  </si>
  <si>
    <t>R12</t>
  </si>
  <si>
    <t>Strojní sržení drnu a odkopávky 20-25cm</t>
  </si>
  <si>
    <t>-208250797</t>
  </si>
  <si>
    <t>R13</t>
  </si>
  <si>
    <t>Nakládka drnu a výkopku, odvoz na deponii včetně skládkovného</t>
  </si>
  <si>
    <t>1458960868</t>
  </si>
  <si>
    <t>R14</t>
  </si>
  <si>
    <t>Štěrková podkladní vrstva pod umělý povrch vč. rovnání a hutnění</t>
  </si>
  <si>
    <t>1152674692</t>
  </si>
  <si>
    <t>R15</t>
  </si>
  <si>
    <t>Bezpečný polyuretanový povrch tl. 35mm ve dvou barvách vč. grafiky</t>
  </si>
  <si>
    <t>470716304</t>
  </si>
  <si>
    <t>R16</t>
  </si>
  <si>
    <t>Grafika z celo probarveného EPDM - skok z místa (245*80cm)</t>
  </si>
  <si>
    <t>ks</t>
  </si>
  <si>
    <t>-558478280</t>
  </si>
  <si>
    <t>R17</t>
  </si>
  <si>
    <t xml:space="preserve">Hrubé terénní úpravy kolem okrajů pryžového povrchu - zakončení </t>
  </si>
  <si>
    <t>1245493810</t>
  </si>
  <si>
    <t>R18</t>
  </si>
  <si>
    <t>Doprava materiálu, režijní náklady - umělý povrch</t>
  </si>
  <si>
    <t>195503429</t>
  </si>
  <si>
    <t>R2</t>
  </si>
  <si>
    <t>Zábradlí acel. s osazením do bet.bloků</t>
  </si>
  <si>
    <t>68977235</t>
  </si>
  <si>
    <t>R3</t>
  </si>
  <si>
    <t>Nátěr syntetický OK "A" 2x + 1x</t>
  </si>
  <si>
    <t>1020966319</t>
  </si>
  <si>
    <t>R4</t>
  </si>
  <si>
    <t>Trenažer tance Dancer Charleston, nerezová konstrukce</t>
  </si>
  <si>
    <t>-1270651082</t>
  </si>
  <si>
    <t>R5</t>
  </si>
  <si>
    <t>Trenažer surfování Windsurfer, nerezová konstrukce</t>
  </si>
  <si>
    <t>-329560225</t>
  </si>
  <si>
    <t>R6</t>
  </si>
  <si>
    <t>Houpadlo se skrytým mechanismem Sprout, nerezová konstrukce</t>
  </si>
  <si>
    <t>2105118939</t>
  </si>
  <si>
    <t>R7</t>
  </si>
  <si>
    <t>Přelézací most pro předškoláky, hliníková lakovaná konstrukce</t>
  </si>
  <si>
    <t>542426302</t>
  </si>
  <si>
    <t>R8</t>
  </si>
  <si>
    <t>Nerezová skluzavka s balančními kladinami a hrazdou, nerezová konstrukce</t>
  </si>
  <si>
    <t>2130637729</t>
  </si>
  <si>
    <t>R9</t>
  </si>
  <si>
    <t>Doprava prvků a pracovníku montáže, režijní náklady</t>
  </si>
  <si>
    <t>1149139454</t>
  </si>
  <si>
    <t>SO 300 - Otevřené sezení</t>
  </si>
  <si>
    <t xml:space="preserve">    767 - Konstrukce zámečnické</t>
  </si>
  <si>
    <t xml:space="preserve">    783 - Dokončovací práce - nátěry</t>
  </si>
  <si>
    <t>-1157270757</t>
  </si>
  <si>
    <t>102282915</t>
  </si>
  <si>
    <t>-1507458940</t>
  </si>
  <si>
    <t>-1694461274</t>
  </si>
  <si>
    <t>475380035</t>
  </si>
  <si>
    <t>181951102</t>
  </si>
  <si>
    <t>Úprava pláně vyrovnáním výškových rozdílů v hornině tř. 1 až 4 se zhutněním</t>
  </si>
  <si>
    <t>557539438</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</si>
  <si>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</si>
  <si>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182303112</t>
  </si>
  <si>
    <t>Doplnění zeminy nebo substrátu na travnatých plochách tloušťky do 50 mm na svahu přes 1:5 do 1:2</t>
  </si>
  <si>
    <t>-1886673003</t>
  </si>
  <si>
    <t xml:space="preserve">Poznámka k souboru cen:_x000d_
1. V cenách jsou započteny i náklady na vodorovné přemístění na vzdálenost do 3 m. 2. V cenách nejsou započteny náklady na substrát. </t>
  </si>
  <si>
    <t>10364101</t>
  </si>
  <si>
    <t>zemina pro terénní úpravy - ornice</t>
  </si>
  <si>
    <t>-1591478130</t>
  </si>
  <si>
    <t>42,988*0,058 'Přepočtené koeficientem množství</t>
  </si>
  <si>
    <t>183405211</t>
  </si>
  <si>
    <t>Výsev trávníku hydroosevem na ornici</t>
  </si>
  <si>
    <t>244203730</t>
  </si>
  <si>
    <t xml:space="preserve">Poznámka k souboru cen:_x000d_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</si>
  <si>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00572410</t>
  </si>
  <si>
    <t>osivo směs travní parková</t>
  </si>
  <si>
    <t>kg</t>
  </si>
  <si>
    <t>-502101944</t>
  </si>
  <si>
    <t>97,71*0,025 'Přepočtené koeficientem množství</t>
  </si>
  <si>
    <t>184201122</t>
  </si>
  <si>
    <t>Výsadba stromů bez balu do předem vyhloubené jamky se zalitím na svahu přes 1:5 do 1:2, při výšce kmene přes 1,8 do 2,5 m</t>
  </si>
  <si>
    <t>-1868547791</t>
  </si>
  <si>
    <t xml:space="preserve">Poznámka k souboru cen:_x000d_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</si>
  <si>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02650514</t>
  </si>
  <si>
    <t>Lípa malolistá (Tilia cordata) 120-150cm KK</t>
  </si>
  <si>
    <t>1083456158</t>
  </si>
  <si>
    <t>184215311</t>
  </si>
  <si>
    <t>Ukotvení dřeviny nadzemním kotvením za kmen pomocí textilních popruhů a ocelových lanek do volné zeminy tř. 1 až 4, obvodu kmene do 250 mm</t>
  </si>
  <si>
    <t>-1928441904</t>
  </si>
  <si>
    <t xml:space="preserve">Poznámka k souboru cen:_x000d_
1. V cenách jsou započteny i náklady na ochranu proti poškození kmene v místě vzepření. 2. V cenách nejsou započteny náklady na kotvící a vyvazovací prvky. </t>
  </si>
  <si>
    <t>273311611</t>
  </si>
  <si>
    <t>Základy z betonu prostého desky z betonu kamenem prokládaného tř. C 30/37</t>
  </si>
  <si>
    <t>-1700726897</t>
  </si>
  <si>
    <t>810656022</t>
  </si>
  <si>
    <t>-2132951823</t>
  </si>
  <si>
    <t>816933540</t>
  </si>
  <si>
    <t>273361411</t>
  </si>
  <si>
    <t>Výztuž základových konstrukcí desek ze svařovaných sítí, hmotnosti do 3,5 kg/m2</t>
  </si>
  <si>
    <t>1196771697</t>
  </si>
  <si>
    <t>274313911</t>
  </si>
  <si>
    <t>Základy z betonu prostého pasy betonu kamenem neprokládaného tř. C 30/37</t>
  </si>
  <si>
    <t>-443536595</t>
  </si>
  <si>
    <t>863559044</t>
  </si>
  <si>
    <t>842691333</t>
  </si>
  <si>
    <t>311321611</t>
  </si>
  <si>
    <t>Nadzákladové zdi z betonu železového (bez výztuže) nosné bez zvláštních nároků na vliv prostředí tř. C 30/37</t>
  </si>
  <si>
    <t>-426703825</t>
  </si>
  <si>
    <t xml:space="preserve">Poznámka k souboru cen:_x000d_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-1816 jsou započteny i náklady na pečlivé hutnění zejména při líci konstrukce pro docílení neporušeného maltového povrchu bez vzhledových kazů. </t>
  </si>
  <si>
    <t>926956570</t>
  </si>
  <si>
    <t>311351121</t>
  </si>
  <si>
    <t>Bednění nadzákladových zdí nosných rovné oboustranné za každou stranu zřízení</t>
  </si>
  <si>
    <t>1689715785</t>
  </si>
  <si>
    <t xml:space="preserve">Poznámka k souboru cen:_x000d_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</si>
  <si>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311351122</t>
  </si>
  <si>
    <t>Bednění nadzákladových zdí nosných rovné oboustranné za každou stranu odstranění</t>
  </si>
  <si>
    <t>1397864140</t>
  </si>
  <si>
    <t>311351311</t>
  </si>
  <si>
    <t>Bednění nadzákladových zdí nosných rovné jednostranné zřízení</t>
  </si>
  <si>
    <t>-344262970</t>
  </si>
  <si>
    <t>311351312</t>
  </si>
  <si>
    <t>Bednění nadzákladových zdí nosných rovné jednostranné odstranění</t>
  </si>
  <si>
    <t>-894433088</t>
  </si>
  <si>
    <t>311361821</t>
  </si>
  <si>
    <t>Výztuž nadzákladových zdí nosných svislých nebo odkloněných od svislice, rovných nebo oblých z betonářské oceli 10 505 (R) nebo BSt 500</t>
  </si>
  <si>
    <t>-295414407</t>
  </si>
  <si>
    <t>343258044</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</si>
  <si>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</si>
  <si>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</si>
  <si>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-1476125605</t>
  </si>
  <si>
    <t>766416213</t>
  </si>
  <si>
    <t>Montáž obložení stěn stupňovitého sezení</t>
  </si>
  <si>
    <t>-929745995</t>
  </si>
  <si>
    <t xml:space="preserve">Poznámka k souboru cen:_x000d_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</si>
  <si>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60511120</t>
  </si>
  <si>
    <t>prkna stavební prismovaná středová řezivo stavební tl 25(32)mm dl 2-5m</t>
  </si>
  <si>
    <t>418165938</t>
  </si>
  <si>
    <t>278346928</t>
  </si>
  <si>
    <t>13010020</t>
  </si>
  <si>
    <t>tyč ocelová kruhová jakost 11 375 D 35mm</t>
  </si>
  <si>
    <t>-751238400</t>
  </si>
  <si>
    <t>767</t>
  </si>
  <si>
    <t>Konstrukce zámečnické</t>
  </si>
  <si>
    <t>767161132</t>
  </si>
  <si>
    <t>Montáž zábradlí rovného z trubek nebo tenkostěnných profilů na ocelovou konstrukci, hmotnosti 1 m zábradlí přes 45 kg</t>
  </si>
  <si>
    <t>-842711805</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</si>
  <si>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</si>
  <si>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998767101</t>
  </si>
  <si>
    <t>Přesun hmot pro zámečnické konstrukce stanovený z hmotnosti přesunovaného materiálu vodorovná dopravní vzdálenost do 50 m v objektech výšky do 6 m</t>
  </si>
  <si>
    <t>-409473657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</si>
  <si>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</si>
  <si>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</si>
  <si>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</si>
  <si>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783113121</t>
  </si>
  <si>
    <t>Napouštěcí nátěr truhlářských konstrukcí dvojnásobný fungicidní syntetický</t>
  </si>
  <si>
    <t>1913401598</t>
  </si>
  <si>
    <t>7831641R</t>
  </si>
  <si>
    <t>Základní nátěr truhlářských konstrukcí impregnační</t>
  </si>
  <si>
    <t>-1536161069</t>
  </si>
  <si>
    <t>783314203</t>
  </si>
  <si>
    <t>Základní antikorozní nátěr zámečnických konstrukcí jednonásobný syntetický samozákladující</t>
  </si>
  <si>
    <t>-1496476167</t>
  </si>
  <si>
    <t>SO 700 - Fontána</t>
  </si>
  <si>
    <t xml:space="preserve">    01 - Ostatní</t>
  </si>
  <si>
    <t xml:space="preserve">    772 - Podlahy z kamene</t>
  </si>
  <si>
    <t xml:space="preserve">    782 - Dokončovací práce - obklady z kamene</t>
  </si>
  <si>
    <t>01</t>
  </si>
  <si>
    <t>Ostatní</t>
  </si>
  <si>
    <t>R1</t>
  </si>
  <si>
    <t>Dodávka a montáž pohyblivého sezení s dř opláštěním a nátěry kompl osazení s vodící kolejí - odhad</t>
  </si>
  <si>
    <t>kpl</t>
  </si>
  <si>
    <t>1539485040</t>
  </si>
  <si>
    <t>278377118</t>
  </si>
  <si>
    <t>-1145814702</t>
  </si>
  <si>
    <t>1069174943</t>
  </si>
  <si>
    <t>1603476773</t>
  </si>
  <si>
    <t>132301201</t>
  </si>
  <si>
    <t>Hloubení zapažených i nezapažených rýh šířky přes 600 do 2 000 mm s urovnáním dna do předepsaného profilu a spádu v hornině tř. 4 do 100 m3</t>
  </si>
  <si>
    <t>753602524</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</si>
  <si>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</si>
  <si>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132301209</t>
  </si>
  <si>
    <t>Hloubení zapažených i nezapažených rýh šířky přes 600 do 2 000 mm s urovnáním dna do předepsaného profilu a spádu v hornině tř. 4 Příplatek k cenám za lepivost horniny tř. 4</t>
  </si>
  <si>
    <t>-1090090418</t>
  </si>
  <si>
    <t>1118431171</t>
  </si>
  <si>
    <t>-832715768</t>
  </si>
  <si>
    <t>72,82*10</t>
  </si>
  <si>
    <t>-1281582091</t>
  </si>
  <si>
    <t>-441651005</t>
  </si>
  <si>
    <t>-1940116184</t>
  </si>
  <si>
    <t>72,82*1,6</t>
  </si>
  <si>
    <t>1761506054</t>
  </si>
  <si>
    <t>273321611</t>
  </si>
  <si>
    <t>Základy z betonu železového (bez výztuže) desky z betonu bez zvýšených nároků na prostředí tř. C 30/37</t>
  </si>
  <si>
    <t>1578133979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</si>
  <si>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</si>
  <si>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2033620017</t>
  </si>
  <si>
    <t>-566122181</t>
  </si>
  <si>
    <t>273361221</t>
  </si>
  <si>
    <t>Výztuž základů desek z betonářské oceli 10 216 (E)</t>
  </si>
  <si>
    <t>-520774769</t>
  </si>
  <si>
    <t xml:space="preserve">Poznámka k souboru cen:_x000d_
1. Ceny platí pro desky rovné, s náběhy, hřibové nebo upnuté do žeber včetně výztuže těchto žeber. </t>
  </si>
  <si>
    <t>-2094429412</t>
  </si>
  <si>
    <t>-155214580</t>
  </si>
  <si>
    <t>1055575250</t>
  </si>
  <si>
    <t>823162759</t>
  </si>
  <si>
    <t>-70864222</t>
  </si>
  <si>
    <t>2106415206</t>
  </si>
  <si>
    <t>623733365</t>
  </si>
  <si>
    <t>772</t>
  </si>
  <si>
    <t>Podlahy z kamene</t>
  </si>
  <si>
    <t>772521150</t>
  </si>
  <si>
    <t>Kladení dlažby z kamene do malty z nejvýše dvou rozdílných druhů pravoúhlých desek nebo dlaždic ve skladbě se pravidelně opakujících, tl. přes 30 do 50 mm</t>
  </si>
  <si>
    <t>-639122115</t>
  </si>
  <si>
    <t xml:space="preserve">Poznámka k souboru cen:_x000d_
1. Vyrovnání podkladu se oceňuje cenami souboru cen 771 99-01 Vyrovnání podkladu samonivelační stěrkou části A01 katalogu 771 Podlahy z dlaždic. 2. V cenách kladení dlažby na terče 772 52-81 jsou započteny i náklady na dodávku terčů. </t>
  </si>
  <si>
    <t>583827R</t>
  </si>
  <si>
    <t xml:space="preserve">deska leštěná žula  tl 5cm</t>
  </si>
  <si>
    <t>-999639127</t>
  </si>
  <si>
    <t>73,9*1,04 'Přepočtené koeficientem množství</t>
  </si>
  <si>
    <t>998772101</t>
  </si>
  <si>
    <t>Přesun hmot pro kamenné dlažby, obklady schodišťových stupňů a soklů stanovený z hmotnosti přesunovaného materiálu vodorovná dopravní vzdálenost do 50 m v objektech výšky do 6 m</t>
  </si>
  <si>
    <t>-1071983257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</si>
  <si>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</si>
  <si>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782</t>
  </si>
  <si>
    <t>Dokončovací práce - obklady z kamene</t>
  </si>
  <si>
    <t>782131113</t>
  </si>
  <si>
    <t>Montáž obkladů stěn z tvrdých kamenů kladených do malty z nejvýše dvou rozdílných druhů pravoúhlých desek ve skladbě se pravidelně opakujících tl. přes 30 do 50 mm</t>
  </si>
  <si>
    <t>1383979032</t>
  </si>
  <si>
    <t>583828R</t>
  </si>
  <si>
    <t>4860513</t>
  </si>
  <si>
    <t>21,94*1,05 'Přepočtené koeficientem množství</t>
  </si>
  <si>
    <t>998782101</t>
  </si>
  <si>
    <t>Přesun hmot pro obklady kamenné stanovený z hmotnosti přesunovaného materiálu vodorovná dopravní vzdálenost do 50 m v objektech výšky do 6 m</t>
  </si>
  <si>
    <t>-101007101</t>
  </si>
  <si>
    <t>SO 600 - Ostatní vybavení</t>
  </si>
  <si>
    <t>HSV - HSV</t>
  </si>
  <si>
    <t xml:space="preserve">    01 - Vybavení</t>
  </si>
  <si>
    <t>Vybavení</t>
  </si>
  <si>
    <t>D+M lavičky bez opěradla např. partiqoa - cena architekt</t>
  </si>
  <si>
    <t>-1269987325</t>
  </si>
  <si>
    <t>D+M lavičky s opěradlem např. partiqoa - cena architekt</t>
  </si>
  <si>
    <t>-2086901543</t>
  </si>
  <si>
    <t>D + M odpadkového koše např. prax - cena architekt</t>
  </si>
  <si>
    <t>-525134125</t>
  </si>
  <si>
    <t>D + M stojanu na kola</t>
  </si>
  <si>
    <t>-148698813</t>
  </si>
  <si>
    <t>D+M pitka</t>
  </si>
  <si>
    <t>-1574029831</t>
  </si>
  <si>
    <t>D+M plakátovací plochy</t>
  </si>
  <si>
    <t>434510003</t>
  </si>
  <si>
    <t>SO 990 - Elektroinstalace</t>
  </si>
  <si>
    <t>1 - Demontáže VO</t>
  </si>
  <si>
    <t>2 - Zemní práce</t>
  </si>
  <si>
    <t>3 - Montáž</t>
  </si>
  <si>
    <t>4 - Materiál</t>
  </si>
  <si>
    <t>HSV - Úkony orientační</t>
  </si>
  <si>
    <t xml:space="preserve">    6 - Areálové osvětlení</t>
  </si>
  <si>
    <t xml:space="preserve">    7 - Elektro SO 01</t>
  </si>
  <si>
    <t xml:space="preserve">    8 - Hromosvod a uzemění</t>
  </si>
  <si>
    <t>Demontáže VO</t>
  </si>
  <si>
    <t>Pol65</t>
  </si>
  <si>
    <t>Demontáž stožáru VO</t>
  </si>
  <si>
    <t>1939236798</t>
  </si>
  <si>
    <t>Pol83</t>
  </si>
  <si>
    <t>Kabelové pískové lože</t>
  </si>
  <si>
    <t>534083555</t>
  </si>
  <si>
    <t>Pol84</t>
  </si>
  <si>
    <t>Betonový základ stožáru VO</t>
  </si>
  <si>
    <t>-1944473586</t>
  </si>
  <si>
    <t>Pol85</t>
  </si>
  <si>
    <t>Kabely VO typu CYKY</t>
  </si>
  <si>
    <t>570272912</t>
  </si>
  <si>
    <t>Pol66</t>
  </si>
  <si>
    <t>Vytyčení kabelové trasy</t>
  </si>
  <si>
    <t>km</t>
  </si>
  <si>
    <t>1885562127</t>
  </si>
  <si>
    <t>Pol70</t>
  </si>
  <si>
    <t>Pokládka výstražné bezpečnostní PE fólie 330mmx0,4mm</t>
  </si>
  <si>
    <t>-582542123</t>
  </si>
  <si>
    <t>Pol71</t>
  </si>
  <si>
    <t>Zásyp kabelové rýhy hloubka 90cm, šíře 50cm</t>
  </si>
  <si>
    <t>1674800897</t>
  </si>
  <si>
    <t>Pol72</t>
  </si>
  <si>
    <t>694877587</t>
  </si>
  <si>
    <t>Pol73</t>
  </si>
  <si>
    <t>Zhutnění zeminy zahrnutých výkopů, hutnění po 20 cm</t>
  </si>
  <si>
    <t>-1657436099</t>
  </si>
  <si>
    <t>Pol74</t>
  </si>
  <si>
    <t>Naložení přebytečného výkopku</t>
  </si>
  <si>
    <t>-1852828671</t>
  </si>
  <si>
    <t>Pol75</t>
  </si>
  <si>
    <t>Odvoz zeminy a sutě lokalita (do 3km)</t>
  </si>
  <si>
    <t>-1315893923</t>
  </si>
  <si>
    <t>Pol76</t>
  </si>
  <si>
    <t>Skládkovné - zemina</t>
  </si>
  <si>
    <t>-1527712790</t>
  </si>
  <si>
    <t>Pol77</t>
  </si>
  <si>
    <t>Zkouška hutnění zeminy</t>
  </si>
  <si>
    <t>2038109902</t>
  </si>
  <si>
    <t>Pol82</t>
  </si>
  <si>
    <t>Zásyp kabelové rýhy</t>
  </si>
  <si>
    <t>1436640931</t>
  </si>
  <si>
    <t>Pol86</t>
  </si>
  <si>
    <t>Výkop pro základy stožárů, zem. tř. 3</t>
  </si>
  <si>
    <t>229441722</t>
  </si>
  <si>
    <t>Pol88</t>
  </si>
  <si>
    <t>Výkop kabelové rýhy hloubka 120cm, šíře 50cm</t>
  </si>
  <si>
    <t>2082254290</t>
  </si>
  <si>
    <t>Pol89</t>
  </si>
  <si>
    <t>Uložení PVC pouzdra pro stožáry typu JB, P, KL</t>
  </si>
  <si>
    <t>-177803210</t>
  </si>
  <si>
    <t>Pol90</t>
  </si>
  <si>
    <t>Uložení plechu či keramické desky (dlaždice) pod stožáry</t>
  </si>
  <si>
    <t>1569941771</t>
  </si>
  <si>
    <t>Pol91</t>
  </si>
  <si>
    <t>Pokládka chráničky HDPE/LDPE do A110mm</t>
  </si>
  <si>
    <t>-846660543</t>
  </si>
  <si>
    <t>Pol93</t>
  </si>
  <si>
    <t>Zhotovení beton. základu stožárů typu OSV do 12,0m</t>
  </si>
  <si>
    <t>-1967337281</t>
  </si>
  <si>
    <t>Pol95</t>
  </si>
  <si>
    <t>Ostatní zemní práce</t>
  </si>
  <si>
    <t>78466999</t>
  </si>
  <si>
    <t>Montáž</t>
  </si>
  <si>
    <t>Pol100</t>
  </si>
  <si>
    <t>Montáž pojistky skleněné, In = 6A a 10A na DIN lištu</t>
  </si>
  <si>
    <t>1381866725</t>
  </si>
  <si>
    <t>Pol101</t>
  </si>
  <si>
    <t>Montáž kabelu CYKY-J 3x1,5mm2, propojení ve stožárech</t>
  </si>
  <si>
    <t>-923978328</t>
  </si>
  <si>
    <t>Pol102</t>
  </si>
  <si>
    <t>Pokládka kabelu do průřezu 4x25mm2 uložený, napájecí kabel pro stožáry</t>
  </si>
  <si>
    <t>-1555553547</t>
  </si>
  <si>
    <t>Pol103</t>
  </si>
  <si>
    <t>Zatažení/uložení kabelu do průřezu 4x6mm2 do chráničky - napojení označníků</t>
  </si>
  <si>
    <t>-1868778971</t>
  </si>
  <si>
    <t>Pol104</t>
  </si>
  <si>
    <t>Zhotovení koncovky pro kabely do průřezu 4x35mm2, zapojení</t>
  </si>
  <si>
    <t>78853206</t>
  </si>
  <si>
    <t>Pol105</t>
  </si>
  <si>
    <t>Uložení zemnícího drátu do kabelové rýhy, vč. zapojení</t>
  </si>
  <si>
    <t>2016497347</t>
  </si>
  <si>
    <t>Pol106</t>
  </si>
  <si>
    <t>Montáž označovacího štítku stožáru VO</t>
  </si>
  <si>
    <t>1331871938</t>
  </si>
  <si>
    <t>Pol107</t>
  </si>
  <si>
    <t>Montáž svorek hromosvodových typu SR01, SR02, SR03</t>
  </si>
  <si>
    <t>1711420658</t>
  </si>
  <si>
    <t>Pol17</t>
  </si>
  <si>
    <t>Montáž označovacího štítku kabelu</t>
  </si>
  <si>
    <t>1132059774</t>
  </si>
  <si>
    <t>Pol96</t>
  </si>
  <si>
    <t>Montáž stožáru do OSV12, OSVP6,5 vč. nátěrových úprav</t>
  </si>
  <si>
    <t>-63856199</t>
  </si>
  <si>
    <t>Pol97</t>
  </si>
  <si>
    <t>Montáž výložníku na stožár 8m až 14m</t>
  </si>
  <si>
    <t>-393113198</t>
  </si>
  <si>
    <t>Pol98</t>
  </si>
  <si>
    <t>Montáž výboj. svítidla vč. zdroje na výložník stožáru vč. zapojení</t>
  </si>
  <si>
    <t>1807354624</t>
  </si>
  <si>
    <t>Pol99</t>
  </si>
  <si>
    <t>Montáž elektrovýzbroje - stožárová svorkovnice 1,5 -35, jedno- a více-svorková</t>
  </si>
  <si>
    <t>-2103004488</t>
  </si>
  <si>
    <t>Materiál</t>
  </si>
  <si>
    <t>Pol108</t>
  </si>
  <si>
    <t>Stožár ocelový typu OSV, výška 10,0m</t>
  </si>
  <si>
    <t>-1676213288</t>
  </si>
  <si>
    <t>Pol110</t>
  </si>
  <si>
    <t>Výložník typu J1-1500/0°</t>
  </si>
  <si>
    <t>-1817357342</t>
  </si>
  <si>
    <t>Pol111</t>
  </si>
  <si>
    <t>Svítidlo výbojkové typu SAFÍR S2, 230V/50Hz, 50W, IP66/IP44, O dříku stožáru 60mm</t>
  </si>
  <si>
    <t>-893313695</t>
  </si>
  <si>
    <t>Pol113</t>
  </si>
  <si>
    <t>Světelný zdroj - sodíková vysokotlaká výbojka čirá150 W</t>
  </si>
  <si>
    <t>1870211621</t>
  </si>
  <si>
    <t>Pol114</t>
  </si>
  <si>
    <t>Pojistková vložka skleněná, In = 6A na DIN lištu</t>
  </si>
  <si>
    <t>-1496818246</t>
  </si>
  <si>
    <t>Pol115</t>
  </si>
  <si>
    <t>Elektrovýzbroj - stožárová svorkovnice 1,5 - 35, vícesvorková</t>
  </si>
  <si>
    <t>-1203268211</t>
  </si>
  <si>
    <t>Pol116</t>
  </si>
  <si>
    <t>Označovací štítek stožáru VO</t>
  </si>
  <si>
    <t>746277716</t>
  </si>
  <si>
    <t>Pol117</t>
  </si>
  <si>
    <t>Označovací štítek kabelu</t>
  </si>
  <si>
    <t>1647197947</t>
  </si>
  <si>
    <t>Pol118</t>
  </si>
  <si>
    <t>Ochr. asfalt. lak Renolak ALN pro nátěr spodní části stožáru</t>
  </si>
  <si>
    <t>-1282170848</t>
  </si>
  <si>
    <t>Pol119</t>
  </si>
  <si>
    <t>PVC pouzdro pro stožár VO</t>
  </si>
  <si>
    <t>-669497703</t>
  </si>
  <si>
    <t>Pol120</t>
  </si>
  <si>
    <t>Keramická deska (dlaždice)</t>
  </si>
  <si>
    <t>254779510</t>
  </si>
  <si>
    <t>Pol121</t>
  </si>
  <si>
    <t>Kabel CYKY-J 3x1,5mm2</t>
  </si>
  <si>
    <t>898618071</t>
  </si>
  <si>
    <t>Pol122</t>
  </si>
  <si>
    <t>Kabel CYKY-J 4x6mm2</t>
  </si>
  <si>
    <t>1478766760</t>
  </si>
  <si>
    <t>Pol123</t>
  </si>
  <si>
    <t>Drát FeZn f10mm, uložený ve výkopu</t>
  </si>
  <si>
    <t>461025061</t>
  </si>
  <si>
    <t>Pol124</t>
  </si>
  <si>
    <t>Uzemňovací svorka</t>
  </si>
  <si>
    <t>-1718705694</t>
  </si>
  <si>
    <t>Pol125</t>
  </si>
  <si>
    <t>Kabelová koncovka do 4x35mm2</t>
  </si>
  <si>
    <t>2079194191</t>
  </si>
  <si>
    <t>Pol126</t>
  </si>
  <si>
    <t>Korugovaná chránička HDPE/LDPE A110mm</t>
  </si>
  <si>
    <t>-549777354</t>
  </si>
  <si>
    <t>Pol128</t>
  </si>
  <si>
    <t>Drobný elektroinstalační materiál</t>
  </si>
  <si>
    <t>916370720</t>
  </si>
  <si>
    <t>Pol134</t>
  </si>
  <si>
    <t>Kabel CYKY-J 4X25mm2</t>
  </si>
  <si>
    <t>-2147452129</t>
  </si>
  <si>
    <t>Pol80</t>
  </si>
  <si>
    <t>Výstražná bezp. PE fólie 330mmx0,4mm, červená</t>
  </si>
  <si>
    <t>164400166</t>
  </si>
  <si>
    <t>Úkony orientační</t>
  </si>
  <si>
    <t>Pol135</t>
  </si>
  <si>
    <t>Autorský dozor</t>
  </si>
  <si>
    <t>hod</t>
  </si>
  <si>
    <t>-238611400</t>
  </si>
  <si>
    <t>Pol136</t>
  </si>
  <si>
    <t>Výchozí revize elektro</t>
  </si>
  <si>
    <t>1879674349</t>
  </si>
  <si>
    <t>Pol137</t>
  </si>
  <si>
    <t>Geodetické práce po ukončení montáže</t>
  </si>
  <si>
    <t>1390180837</t>
  </si>
  <si>
    <t>Pol138</t>
  </si>
  <si>
    <t>Dokumentace skutečného provedení stavby</t>
  </si>
  <si>
    <t>693825009</t>
  </si>
  <si>
    <t>Pol139</t>
  </si>
  <si>
    <t>Práce technika, koordinace, inženýrská činnost</t>
  </si>
  <si>
    <t>-2068791041</t>
  </si>
  <si>
    <t>Pol140</t>
  </si>
  <si>
    <t>Napojení VTA</t>
  </si>
  <si>
    <t>-492430604</t>
  </si>
  <si>
    <t>Areálové osvětlení</t>
  </si>
  <si>
    <t>Pol160</t>
  </si>
  <si>
    <t>Napojení stávajícího vedení PRE (spojka)</t>
  </si>
  <si>
    <t>-269187542</t>
  </si>
  <si>
    <t>Pol161</t>
  </si>
  <si>
    <t>Napojení stávajícího zařízení - podchod</t>
  </si>
  <si>
    <t>-34294155</t>
  </si>
  <si>
    <t>Pol162</t>
  </si>
  <si>
    <t>Připojení na přípojkovou skříň a elektroměr</t>
  </si>
  <si>
    <t>-1496695285</t>
  </si>
  <si>
    <t>Pol163</t>
  </si>
  <si>
    <t>Napojení stávajícího zařízení - radar</t>
  </si>
  <si>
    <t>-642025264</t>
  </si>
  <si>
    <t>Pol164</t>
  </si>
  <si>
    <t>Napojení prodejných stánků včetně zásuvkové skříně</t>
  </si>
  <si>
    <t>153976729</t>
  </si>
  <si>
    <t>Pol165</t>
  </si>
  <si>
    <t>Zásuvkový sloupek pro napojení vánočního osvětlení</t>
  </si>
  <si>
    <t>1969179761</t>
  </si>
  <si>
    <t>Pol166</t>
  </si>
  <si>
    <t>Napojení čerpadla vodního prvku</t>
  </si>
  <si>
    <t>-1757695052</t>
  </si>
  <si>
    <t>Pol167</t>
  </si>
  <si>
    <t>Připojení VTA</t>
  </si>
  <si>
    <t>1536891491</t>
  </si>
  <si>
    <t>Pol168</t>
  </si>
  <si>
    <t>Lampa A - kompletní stožár s osvětlovacím tělesem a výbavou včetně základu</t>
  </si>
  <si>
    <t>1984766786</t>
  </si>
  <si>
    <t>Pol169</t>
  </si>
  <si>
    <t>Lampa B - kompletní stožár s osvětlovacím tělesem a výbavou včetně základu</t>
  </si>
  <si>
    <t>2021399653</t>
  </si>
  <si>
    <t>Pol170</t>
  </si>
  <si>
    <t>Lampa F - kompletní stožár s osvětlovacím tělesem a výbavou včetně základu</t>
  </si>
  <si>
    <t>1454671413</t>
  </si>
  <si>
    <t>Pol171</t>
  </si>
  <si>
    <t>Lampa u tržních stánků - kompletní stožár s osvětlovacím tělesem a výbavou včetně základu</t>
  </si>
  <si>
    <t>607424197</t>
  </si>
  <si>
    <t>Pol172</t>
  </si>
  <si>
    <t>Kabely pro rozvody NN PRE</t>
  </si>
  <si>
    <t>-1088251640</t>
  </si>
  <si>
    <t>Pol173</t>
  </si>
  <si>
    <t>Kabel osvětlení v zemi</t>
  </si>
  <si>
    <t>-1700345232</t>
  </si>
  <si>
    <t>Pol174</t>
  </si>
  <si>
    <t>Výkopové práce - výkop, podsyp, uložení kabelu, zához, proviz. Upr. Terenu, zemnění</t>
  </si>
  <si>
    <t>-1478295520</t>
  </si>
  <si>
    <t>Elektro SO 01</t>
  </si>
  <si>
    <t>Plo194</t>
  </si>
  <si>
    <t>Svítidlo A - svítidlo stropní přisazené LED 18W, 4000K, 1400lm</t>
  </si>
  <si>
    <t>94515494</t>
  </si>
  <si>
    <t>Pol190</t>
  </si>
  <si>
    <t>Hlavní ochranná přípojnice pod omítku v krabici</t>
  </si>
  <si>
    <t>-843355833</t>
  </si>
  <si>
    <t>Pol191</t>
  </si>
  <si>
    <t>Pojistková skříň 3x80A vč. pojistek 3x PN 000/80A gG</t>
  </si>
  <si>
    <t>1534688088</t>
  </si>
  <si>
    <t>Pol192</t>
  </si>
  <si>
    <t>Elektroměrový rozvaděč RE1 vč.přístrojů - sestaven z plastové skříně do výklenku o rozměrech 600x400x220mm, určeného pro sítě PRE</t>
  </si>
  <si>
    <t>-2680808</t>
  </si>
  <si>
    <t>Pol193</t>
  </si>
  <si>
    <t>Domovní rozvodnice RH1 dle výkresu 05, vč.přísrojů - sestaven z oceloplechové skříně do výklenku o rozměrech 620x588x136mm 3 řady/72 modulů</t>
  </si>
  <si>
    <t>228440423</t>
  </si>
  <si>
    <t>Pol195</t>
  </si>
  <si>
    <t>Svítidlo B - svítidlo stropní přisazené LED 6W, 4000K, 510lm</t>
  </si>
  <si>
    <t>-32987545</t>
  </si>
  <si>
    <t>Pol196</t>
  </si>
  <si>
    <t>Svítidlo C - svítidlo nástěnné přisazené LED 6W, 4000K, 510lm</t>
  </si>
  <si>
    <t>-818538888</t>
  </si>
  <si>
    <t>Pol197</t>
  </si>
  <si>
    <t>Svitidlo D - svítidlo nástěnné fasádní LED 7,5W, 6500K, 710lm, IP54</t>
  </si>
  <si>
    <t>1980968917</t>
  </si>
  <si>
    <t>Pol198</t>
  </si>
  <si>
    <t>Nouzové svítidlo - nástěnné LED 7,5W, 6500K, 710lm, IP44</t>
  </si>
  <si>
    <t>1383350291</t>
  </si>
  <si>
    <t>Pol199</t>
  </si>
  <si>
    <t>Spínač 01 - spínač 1.pol 10A/250V, zapuštěný IP20</t>
  </si>
  <si>
    <t>506150797</t>
  </si>
  <si>
    <t>Pol200</t>
  </si>
  <si>
    <t>Spínač 1/0 - spínač 1.pol 10A/250V, zapuštěný IP20</t>
  </si>
  <si>
    <t>-1089736489</t>
  </si>
  <si>
    <t>Pol201</t>
  </si>
  <si>
    <t>Termostat s podlahovým senzorem</t>
  </si>
  <si>
    <t>1265455322</t>
  </si>
  <si>
    <t>Pol202</t>
  </si>
  <si>
    <t>Zásuvka 400V - zásuvka na povrch 3P+N+PE 16A/400V IP44 s víčkem</t>
  </si>
  <si>
    <t>58812702</t>
  </si>
  <si>
    <t>Pol203</t>
  </si>
  <si>
    <t>Zásuvka 230V - zásuvka zapuštěná dvojnásobná 2P+PE 10/16A-250V, IP20</t>
  </si>
  <si>
    <t>994760399</t>
  </si>
  <si>
    <t>Pol204</t>
  </si>
  <si>
    <t>Krabice přístrojová pod omítku</t>
  </si>
  <si>
    <t>-1017740177</t>
  </si>
  <si>
    <t>Pol205</t>
  </si>
  <si>
    <t>Krabice zapojovací pod omítku vč.svorek a víčka</t>
  </si>
  <si>
    <t>1279115709</t>
  </si>
  <si>
    <t>Pol206</t>
  </si>
  <si>
    <t>Časový spínač do krabice pod tlačítko pro orzdělení vypnutí</t>
  </si>
  <si>
    <t>312715159</t>
  </si>
  <si>
    <t>Pol207</t>
  </si>
  <si>
    <t>Osoušeč rukou 3kW/230V</t>
  </si>
  <si>
    <t>960384939</t>
  </si>
  <si>
    <t>94</t>
  </si>
  <si>
    <t>Pol208</t>
  </si>
  <si>
    <t>Ohřívač vody 2kW</t>
  </si>
  <si>
    <t>1417297037</t>
  </si>
  <si>
    <t>95</t>
  </si>
  <si>
    <t>Pol209</t>
  </si>
  <si>
    <t>CYKY 4J x 16mm</t>
  </si>
  <si>
    <t>-631772141</t>
  </si>
  <si>
    <t>96</t>
  </si>
  <si>
    <t>Pol210</t>
  </si>
  <si>
    <t>CYKY 5J x 10mm</t>
  </si>
  <si>
    <t>-630190199</t>
  </si>
  <si>
    <t>97</t>
  </si>
  <si>
    <t>Pol211</t>
  </si>
  <si>
    <t>CYKY 5J x 2,5mm</t>
  </si>
  <si>
    <t>673963830</t>
  </si>
  <si>
    <t>98</t>
  </si>
  <si>
    <t>Pol212</t>
  </si>
  <si>
    <t>CYKY 3J x 2,5mm</t>
  </si>
  <si>
    <t>-61105292</t>
  </si>
  <si>
    <t>99</t>
  </si>
  <si>
    <t>Pol213</t>
  </si>
  <si>
    <t>CYKY 3J x 1,5mm</t>
  </si>
  <si>
    <t>-450565092</t>
  </si>
  <si>
    <t>100</t>
  </si>
  <si>
    <t>Pol214</t>
  </si>
  <si>
    <t>Spotřební montážní materiál</t>
  </si>
  <si>
    <t>-1423621124</t>
  </si>
  <si>
    <t>101</t>
  </si>
  <si>
    <t>Pol215</t>
  </si>
  <si>
    <t>Stavební přípomoci</t>
  </si>
  <si>
    <t>390108258</t>
  </si>
  <si>
    <t>102</t>
  </si>
  <si>
    <t>Pol216</t>
  </si>
  <si>
    <t>Výkopové práce u objektu</t>
  </si>
  <si>
    <t>-791435418</t>
  </si>
  <si>
    <t>103</t>
  </si>
  <si>
    <t>Pol217</t>
  </si>
  <si>
    <t>Sálavý stropní panel 0,3kW/230V ECOSUN 300 G</t>
  </si>
  <si>
    <t>812601542</t>
  </si>
  <si>
    <t>104</t>
  </si>
  <si>
    <t>Pol218</t>
  </si>
  <si>
    <t>Podlahová topná rohož 720W - DEVlflex 18T + prostorový termostat</t>
  </si>
  <si>
    <t>-1745630513</t>
  </si>
  <si>
    <t>105</t>
  </si>
  <si>
    <t>Pol219</t>
  </si>
  <si>
    <t>Podlahová topná rohož 360W - DEVlflex 18T + prostorový termostat</t>
  </si>
  <si>
    <t>1450943167</t>
  </si>
  <si>
    <t>106</t>
  </si>
  <si>
    <t>Pol220</t>
  </si>
  <si>
    <t>Podlahová topná rohož 270W - DEVlflex 18T + prostorový termostat</t>
  </si>
  <si>
    <t>2136214052</t>
  </si>
  <si>
    <t>Hromosvod a uzemění</t>
  </si>
  <si>
    <t>107</t>
  </si>
  <si>
    <t>Pol221</t>
  </si>
  <si>
    <t>Základový zemnič - pásek FeZn 30x4mm uložený do základu stavby</t>
  </si>
  <si>
    <t>-2070565357</t>
  </si>
  <si>
    <t>108</t>
  </si>
  <si>
    <t>Pol222</t>
  </si>
  <si>
    <t>Svorka spojovací SR03</t>
  </si>
  <si>
    <t>-1897240183</t>
  </si>
  <si>
    <t>109</t>
  </si>
  <si>
    <t>Pol223</t>
  </si>
  <si>
    <t>Ochranná trubka</t>
  </si>
  <si>
    <t>-1946817872</t>
  </si>
  <si>
    <t>110</t>
  </si>
  <si>
    <t>Pol224</t>
  </si>
  <si>
    <t>Zkušební svorka v krabici</t>
  </si>
  <si>
    <t>1152617200</t>
  </si>
  <si>
    <t>111</t>
  </si>
  <si>
    <t>Pol225</t>
  </si>
  <si>
    <t>Označovací štítek</t>
  </si>
  <si>
    <t>-542987666</t>
  </si>
  <si>
    <t>112</t>
  </si>
  <si>
    <t>Pol226</t>
  </si>
  <si>
    <t>Vodič FeZn průměr 10mm</t>
  </si>
  <si>
    <t>917724126</t>
  </si>
  <si>
    <t>113</t>
  </si>
  <si>
    <t>Pol227</t>
  </si>
  <si>
    <t>Vodič FeZn průměr 8mm</t>
  </si>
  <si>
    <t>-177093008</t>
  </si>
  <si>
    <t>114</t>
  </si>
  <si>
    <t>Pol228</t>
  </si>
  <si>
    <t>Tyčový jímač velikosti 2m</t>
  </si>
  <si>
    <t>1175397286</t>
  </si>
  <si>
    <t>115</t>
  </si>
  <si>
    <t>Pol229</t>
  </si>
  <si>
    <t>Betonový podstavec pod jímač</t>
  </si>
  <si>
    <t>1525348416</t>
  </si>
  <si>
    <t>116</t>
  </si>
  <si>
    <t>Pol230</t>
  </si>
  <si>
    <t>Typové podpěry jímacího vedení</t>
  </si>
  <si>
    <t>-496161040</t>
  </si>
  <si>
    <t>117</t>
  </si>
  <si>
    <t>Pol231</t>
  </si>
  <si>
    <t>Asfaltový nátěr pro vývod z bet.základu</t>
  </si>
  <si>
    <t>-160109288</t>
  </si>
  <si>
    <t>118</t>
  </si>
  <si>
    <t>Pol232</t>
  </si>
  <si>
    <t>Elektro revize</t>
  </si>
  <si>
    <t>-1299331816</t>
  </si>
  <si>
    <t>SO 800 - Sadové úpravy</t>
  </si>
  <si>
    <t>111212211</t>
  </si>
  <si>
    <t>Odstranění nevhodných dřevin průměru kmene do 100 mm výšky do 1 m s odstraněním pařezu do 100 m2 v rovině nebo na svahu do 1:5</t>
  </si>
  <si>
    <t>-1324430396</t>
  </si>
  <si>
    <t xml:space="preserve">Poznámka k souboru cen:_x000d_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</si>
  <si>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111212311</t>
  </si>
  <si>
    <t>Odstranění nevhodných dřevin průměru kmene do 100 mm výšky přes 1 m bez odstranění pařezu do 100 m2 v rovině nebo na svahu do 1:5</t>
  </si>
  <si>
    <t>-883500236</t>
  </si>
  <si>
    <t>111212351</t>
  </si>
  <si>
    <t>Odstranění nevhodných dřevin průměru kmene do 100 mm výšky přes 1 m s odstraněním pařezu do 100 m2 v rovině nebo na svahu do 1:5</t>
  </si>
  <si>
    <t>682585670</t>
  </si>
  <si>
    <t>112151311</t>
  </si>
  <si>
    <t>Pokácení stromu postupné bez spouštění částí kmene a koruny o průměru na řezné ploše pařezu přes 100 do 200 mm</t>
  </si>
  <si>
    <t>1013373476</t>
  </si>
  <si>
    <t xml:space="preserve">Poznámka k souboru cen:_x000d_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</si>
  <si>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112151312</t>
  </si>
  <si>
    <t>Pokácení stromu postupné bez spouštění částí kmene a koruny o průměru na řezné ploše pařezu přes 200 do 300 mm</t>
  </si>
  <si>
    <t>-1100913263</t>
  </si>
  <si>
    <t>112151313</t>
  </si>
  <si>
    <t>Pokácení stromu postupné bez spouštění částí kmene a koruny o průměru na řezné ploše pařezu přes 300 do 400 mm</t>
  </si>
  <si>
    <t>1597346918</t>
  </si>
  <si>
    <t>112151317</t>
  </si>
  <si>
    <t>Pokácení stromu postupné bez spouštění částí kmene a koruny o průměru na řezné ploše pařezu přes 700 do 800 mm</t>
  </si>
  <si>
    <t>-1508337744</t>
  </si>
  <si>
    <t>112251211</t>
  </si>
  <si>
    <t>Odstranění pařezu odfrézováním nebo odvrtáním hloubky do 200 mm v rovině nebo na svahu do 1:5</t>
  </si>
  <si>
    <t>-1335758384</t>
  </si>
  <si>
    <t xml:space="preserve">Poznámka k souboru cen:_x000d_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</si>
  <si>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122911111</t>
  </si>
  <si>
    <t>Odstranění vyfrézované dřevní hmoty hloubky do 200 mm v rovině nebo na svahu do 1:5</t>
  </si>
  <si>
    <t>-435439520</t>
  </si>
  <si>
    <t xml:space="preserve">Poznámka k souboru cen:_x000d_
1. V cenách jsou započteny i náklady na naložení dřevní drti promíchané se zeminou na dopravní prostředek, odvoz na vzdálenost do 20 km a její složení. 2. V cenách nejsou započteny náklady na: a) uložení odpadu na skládku, b) na zásyp jam po pařezech, tyto se oceňují souborem cen 174 11-11.. Zásyp jam po vyfrézovaných pařezech. 3. Ceny jsou určeny pro odstranění vyfrézované dřevní hmoty po odfrézování pařezů. </t>
  </si>
  <si>
    <t>422134019</t>
  </si>
  <si>
    <t>23,7+4,6</t>
  </si>
  <si>
    <t>174111111</t>
  </si>
  <si>
    <t>Zásyp jam po vyfrézovaných pařezech hloubky do 200 mm v rovině nebo na svahu do 1:5</t>
  </si>
  <si>
    <t>-2029209938</t>
  </si>
  <si>
    <t xml:space="preserve">Poznámka k souboru cen:_x000d_
1. V ceně jsou započteny i náklady na přemístění zeminy na vzdálenost do 20 m, zásyp jam, hutnění a hrubé urovnání povrchu. 2. V cenách nejsou započteny náklady na zeminu, tyto náklady se oceňují ve specifikaci. 3. Zásyp jam po pařezech o průměru do 200 mm se neoceňuje v případě, že se současně provádí sejmutí ornice. 4. Ceny nelze použít v případě bezprostřední výsadby dřevin na místo odfrézovaných pařezů. </t>
  </si>
  <si>
    <t>0,3+3</t>
  </si>
  <si>
    <t>583312R</t>
  </si>
  <si>
    <t>zemina na zásyp jam (po pařezech</t>
  </si>
  <si>
    <t>1659079009</t>
  </si>
  <si>
    <t>0,1+0,6</t>
  </si>
  <si>
    <t>0,7*0,42 'Přepočtené koeficientem množství</t>
  </si>
  <si>
    <t>1813011R</t>
  </si>
  <si>
    <t>Rozprostření a urovnání substrátu v rovině nebo ve svahu sklonu do 1:5 při souvislé ploše do 500 m2, tl. vrstvy do 100 mm</t>
  </si>
  <si>
    <t>-1284569920</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</si>
  <si>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</si>
  <si>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substrát pod trávník</t>
  </si>
  <si>
    <t>-1473888969</t>
  </si>
  <si>
    <t>181411131</t>
  </si>
  <si>
    <t>Založení trávníku na půdě předem připravené plochy do 1000 m2 výsevem včetně utažení parkového v rovině nebo na svahu do 1:5</t>
  </si>
  <si>
    <t>1167573984</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</si>
  <si>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</si>
  <si>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181411132</t>
  </si>
  <si>
    <t>Založení trávníku na půdě předem připravené plochy do 1000 m2 výsevem včetně utažení parkového na svahu přes 1:5 do 1:2</t>
  </si>
  <si>
    <t>-513696652</t>
  </si>
  <si>
    <t>00572470</t>
  </si>
  <si>
    <t>osivo směs travní univerzál</t>
  </si>
  <si>
    <t>1852094072</t>
  </si>
  <si>
    <t>30*0,015 'Přepočtené koeficientem množství</t>
  </si>
  <si>
    <t>181411151</t>
  </si>
  <si>
    <t>Založení trávníku na půdě předem připravené plochy do 1000 m2 předpěstovaným travním kobercem parkového v rovině nebo na svahu do 1:5</t>
  </si>
  <si>
    <t>-1358806060</t>
  </si>
  <si>
    <t>181411152</t>
  </si>
  <si>
    <t>Založení trávníku na půdě předem připravené plochy do 1000 m2 předpěstovaným travním kobercem parkového na svahu přes 1:5 do 1:2</t>
  </si>
  <si>
    <t>-2074574431</t>
  </si>
  <si>
    <t>00572420</t>
  </si>
  <si>
    <t>osivo směs travní parková okrasná</t>
  </si>
  <si>
    <t>2118893930</t>
  </si>
  <si>
    <t>193*0,015 'Přepočtené koeficientem množství</t>
  </si>
  <si>
    <t>183101215</t>
  </si>
  <si>
    <t>Hloubení jamek pro vysazování rostlin v zemině tř.1 až 4 s výměnou půdy z 50% v rovině nebo na svahu do 1:5, objemu přes 0,125 do 0,40 m3</t>
  </si>
  <si>
    <t>1343263182</t>
  </si>
  <si>
    <t xml:space="preserve">Poznámka k souboru cen:_x000d_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</si>
  <si>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183101221</t>
  </si>
  <si>
    <t>Hloubení jamek pro vysazování rostlin v zemině tř.1 až 4 s výměnou půdy z 50% v rovině nebo na svahu do 1:5, objemu přes 0,40 do 1,00 m3</t>
  </si>
  <si>
    <t>1493498170</t>
  </si>
  <si>
    <t>183101222</t>
  </si>
  <si>
    <t>Hloubení jamek pro vysazování rostlin v zemině tř.1 až 4 s výměnou půdy z 50% v rovině nebo na svahu do 1:5, objemu přes 1,00 do 2,00 m3</t>
  </si>
  <si>
    <t>-1538039049</t>
  </si>
  <si>
    <t>183111142</t>
  </si>
  <si>
    <t>Hloubení rýh pro vysazování rostlin v zemině tř.1 až 4 s výměnou půdy z 50% v rovině nebo na svahu do 1:5, šířky přes 200 do 400 mm, hl. do 400 mm</t>
  </si>
  <si>
    <t>-839053864</t>
  </si>
  <si>
    <t xml:space="preserve">Poznámka k souboru cen:_x000d_
1. V cenách jsou započteny i náklady na případné naložení přebytečných výkopků na dopravní prostředek, odvoz na vzdálenost do 20 km a složení výkopků. 2. V cenách nejsou započteny náklady na: a) substrát, tyto náklady se oceňují ve specifikaci, b) odpadu na skládku. </t>
  </si>
  <si>
    <t>183111212</t>
  </si>
  <si>
    <t>Hloubení jamek pro vysazování rostlin v zemině tř.1 až 4 s výměnou půdy z 50% v rovině nebo na svahu do 1:5, objemu přes 0,002 do 0,005 m3</t>
  </si>
  <si>
    <t>-539264330</t>
  </si>
  <si>
    <t>183112213</t>
  </si>
  <si>
    <t>Hloubení jamek pro vysazování rostlin v zemině tř.1 až 4 s výměnou půdy z 50% na svahu přes 1:5 do 1:2, objemu přes 0,005 do 0,01 m3</t>
  </si>
  <si>
    <t>-2036781889</t>
  </si>
  <si>
    <t>183117311</t>
  </si>
  <si>
    <t>Hloubení rýhy v kořenové zóně stromu v zemině tř. 1 až 4 šíře do 300 mm technologií pneumatického rýče, s přerušením kořenů do 30 mm v rovině nebo na svahu do 1:5, hloubky do 200 mm</t>
  </si>
  <si>
    <t>-1097968733</t>
  </si>
  <si>
    <t xml:space="preserve">Poznámka k souboru cen:_x000d_
1. V cenách jsou započteny i náklady na: a) přehození výkopku na vzdálenost do 3 m, nebo naložení na dopravní prostředek, b) odborné přerušení a začištění kořenů do průměru 30 mm zahradnickými nástroji. 2. V cenách nejsou započteny náklady na odvoz výkopku. 3. Ceny jsou určeny pro hloubení rýhy v okapové linii stromu rozšířené o 1,5 m (u sloupových taxonů o 5 m). </t>
  </si>
  <si>
    <t>183403111</t>
  </si>
  <si>
    <t>Obdělání půdy nakopáním hl. přes 50 do 100 mm v rovině nebo na svahu do 1:5</t>
  </si>
  <si>
    <t>-937378353</t>
  </si>
  <si>
    <t xml:space="preserve">Poznámka k souboru cen:_x000d_
1. Každé opakované obdělání půdy se oceňuje samostatně. 2. Ceny -3114 a -3115 lze použít i pro obdělání půdy aktivními branami. </t>
  </si>
  <si>
    <t>183403114</t>
  </si>
  <si>
    <t>Obdělání půdy kultivátorováním v rovině nebo na svahu do 1:5</t>
  </si>
  <si>
    <t>-854541093</t>
  </si>
  <si>
    <t>183403115</t>
  </si>
  <si>
    <t>Obdělání půdy kultivátorováním na svahu přes 1:5 do 1:2</t>
  </si>
  <si>
    <t>1300057345</t>
  </si>
  <si>
    <t>183403153</t>
  </si>
  <si>
    <t>Obdělání půdy hrabáním v rovině nebo na svahu do 1:5</t>
  </si>
  <si>
    <t>606661113</t>
  </si>
  <si>
    <t>183403161</t>
  </si>
  <si>
    <t>Obdělání půdy válením v rovině nebo na svahu do 1:5</t>
  </si>
  <si>
    <t>-741959052</t>
  </si>
  <si>
    <t>183403211</t>
  </si>
  <si>
    <t>Obdělání půdy nakopáním hl. přes 50 do 100 mm na svahu přes 1:5 do 1:2</t>
  </si>
  <si>
    <t>-438024298</t>
  </si>
  <si>
    <t>183403253</t>
  </si>
  <si>
    <t>Obdělání půdy hrabáním na svahu přes 1:5 do 1:2</t>
  </si>
  <si>
    <t>1136018213</t>
  </si>
  <si>
    <t>183403261</t>
  </si>
  <si>
    <t>Obdělání půdy válením na svahu přes 1:5 do 1:2</t>
  </si>
  <si>
    <t>-973578431</t>
  </si>
  <si>
    <t>184102110</t>
  </si>
  <si>
    <t>Výsadba dřeviny s balem do předem vyhloubené jamky se zalitím v rovině nebo na svahu do 1:5, při průměru balu do 100 mm</t>
  </si>
  <si>
    <t>-1900785191</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</si>
  <si>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</si>
  <si>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184102111</t>
  </si>
  <si>
    <t>Výsadba dřeviny s balem do předem vyhloubené jamky se zalitím v rovině nebo na svahu do 1:5, při průměru balu přes 100 do 200 mm</t>
  </si>
  <si>
    <t>1504713966</t>
  </si>
  <si>
    <t>184102114</t>
  </si>
  <si>
    <t>Výsadba dřeviny s balem do předem vyhloubené jamky se zalitím v rovině nebo na svahu do 1:5, při průměru balu přes 400 do 500 mm</t>
  </si>
  <si>
    <t>-455008051</t>
  </si>
  <si>
    <t>184102116</t>
  </si>
  <si>
    <t>Výsadba dřeviny s balem do předem vyhloubené jamky se zalitím v rovině nebo na svahu do 1:5, při průměru balu přes 600 do 800 mm</t>
  </si>
  <si>
    <t>1775775333</t>
  </si>
  <si>
    <t>184102117</t>
  </si>
  <si>
    <t>Výsadba dřeviny s balem do předem vyhloubené jamky se zalitím v rovině nebo na svahu do 1:5, při průměru balu přes 800 do 1000 mm</t>
  </si>
  <si>
    <t>1045057578</t>
  </si>
  <si>
    <t>zahradnický substrát do jam stromů - vrchní</t>
  </si>
  <si>
    <t>129927624</t>
  </si>
  <si>
    <t>8+3,5</t>
  </si>
  <si>
    <t>Zahradnický substrát do jam stromů - spodní</t>
  </si>
  <si>
    <t>869916890</t>
  </si>
  <si>
    <t>Půdní kodicionér</t>
  </si>
  <si>
    <t>-1458731425</t>
  </si>
  <si>
    <t>184102121</t>
  </si>
  <si>
    <t>Výsadba dřeviny s balem do předem vyhloubené jamky se zalitím na svahu přes 1:5 do 1:2, při průměru balu přes 100 do 200 mm</t>
  </si>
  <si>
    <t>-127811971</t>
  </si>
  <si>
    <t>184215112</t>
  </si>
  <si>
    <t>Ukotvení dřeviny kůly jedním kůlem, délky přes 1 do 2 m</t>
  </si>
  <si>
    <t>381519965</t>
  </si>
  <si>
    <t xml:space="preserve">Poznámka k souboru cen:_x000d_
1. V cenách jsou započteny i náklady na ochranu proti poškození kmene v místě vzepření. 2. V cenách nejsou započteny náklady na dodání kůlů, tyto se oceňují ve specifikaci. 3. Ceny jsou určeny pro ukotvení dřevin kůly o průměru do 100 mm. </t>
  </si>
  <si>
    <t>R28</t>
  </si>
  <si>
    <t>1 kůl vč. úvazku</t>
  </si>
  <si>
    <t>274187324</t>
  </si>
  <si>
    <t>184215123</t>
  </si>
  <si>
    <t>Ukotvení dřeviny kůly dvěma kůly, délky přes 2 do 3 m</t>
  </si>
  <si>
    <t>-1601495465</t>
  </si>
  <si>
    <t>05217118</t>
  </si>
  <si>
    <t>tyče dřevěné v kůře D 100mm dl 8m</t>
  </si>
  <si>
    <t>1804640856</t>
  </si>
  <si>
    <t>184215133</t>
  </si>
  <si>
    <t>Ukotvení dřeviny kůly třemi kůly, délky přes 2 do 3 m</t>
  </si>
  <si>
    <t>1701655532</t>
  </si>
  <si>
    <t>05217108</t>
  </si>
  <si>
    <t>tyče dřevěné v kůře D 80mm dl 6m</t>
  </si>
  <si>
    <t>859032285</t>
  </si>
  <si>
    <t>3*1,5 'Přepočtené koeficientem množství</t>
  </si>
  <si>
    <t>184215211</t>
  </si>
  <si>
    <t>Ukotvení dřeviny podzemním kotvením do volné zeminy tř. 1 až 4, obvodu kmene do 250 mm</t>
  </si>
  <si>
    <t>-732136446</t>
  </si>
  <si>
    <t xml:space="preserve">Poznámka k souboru cen:_x000d_
1. V cenách jsou započteny i náklady na ochranu proti poškození kmene v místě vzepření. 2. V cenách nejsou započteny náklady na kotevní a vyvazovací prvky. </t>
  </si>
  <si>
    <t>podzemní kotvení pro strom s obvodem kmene do 20cm</t>
  </si>
  <si>
    <t>-734851358</t>
  </si>
  <si>
    <t>184215412</t>
  </si>
  <si>
    <t>Zhotovení závlahové mísy u solitérních dřevin v rovině nebo na svahu do 1:5, o průměru mísy přes 0,5 do 1 m</t>
  </si>
  <si>
    <t>1137398207</t>
  </si>
  <si>
    <t xml:space="preserve">Poznámka k souboru cen:_x000d_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</si>
  <si>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4+4</t>
  </si>
  <si>
    <t>184501141</t>
  </si>
  <si>
    <t>Zhotovení obalu kmene z rákosové nebo kokosové rohože v rovině nebo na svahu do 1:5</t>
  </si>
  <si>
    <t>-969798812</t>
  </si>
  <si>
    <t xml:space="preserve">Poznámka k souboru cen:_x000d_
1. V cenách nejsou započteny náklady na dodání rohože tyto náklady se oceňují ve specifikaci. </t>
  </si>
  <si>
    <t>61894010</t>
  </si>
  <si>
    <t>síť kokosová (400 g/m2) 2x50m</t>
  </si>
  <si>
    <t>-1034111437</t>
  </si>
  <si>
    <t>184801121</t>
  </si>
  <si>
    <t>Ošetření vysazených dřevin solitérních v rovině nebo na svahu do 1:5</t>
  </si>
  <si>
    <t>1978778827</t>
  </si>
  <si>
    <t xml:space="preserve">Poznámka k souboru cen:_x000d_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</si>
  <si>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25+78+4</t>
  </si>
  <si>
    <t>R31</t>
  </si>
  <si>
    <t>rostlinný materiál (keře vč.ztratného 3%) viz tabulka SAD - rostliny</t>
  </si>
  <si>
    <t>301877931</t>
  </si>
  <si>
    <t>R22</t>
  </si>
  <si>
    <t>rostlinný materiál (stromy vč. ztratného 3%) viz tabulka SAD rostliny</t>
  </si>
  <si>
    <t>-259107489</t>
  </si>
  <si>
    <t>184801132</t>
  </si>
  <si>
    <t>Ošetření vysazených dřevin ve skupinách na svahu přes 1:5 do 1:2</t>
  </si>
  <si>
    <t>-1269869521</t>
  </si>
  <si>
    <t>184802111</t>
  </si>
  <si>
    <t>Chemické odplevelení půdy před založením kultury, trávníku nebo zpevněných ploch o výměře jednotlivě přes 20 m2 v rovině nebo na svahu do 1:5 postřikem na široko</t>
  </si>
  <si>
    <t>729047126</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</si>
  <si>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</si>
  <si>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184802211</t>
  </si>
  <si>
    <t>Chemické odplevelení půdy před založením kultury, trávníku nebo zpevněných ploch o výměře jednotlivě přes 20 m2 na svahu přes 1:5 do 1:2 postřikem na široko</t>
  </si>
  <si>
    <t>-947993006</t>
  </si>
  <si>
    <t>roundup 5 l/ha</t>
  </si>
  <si>
    <t>l</t>
  </si>
  <si>
    <t>-222369235</t>
  </si>
  <si>
    <t>184802611</t>
  </si>
  <si>
    <t>Chemické odplevelení po založení kultury v rovině nebo na svahu do 1:5 postřikem na široko</t>
  </si>
  <si>
    <t>1797529327</t>
  </si>
  <si>
    <t xml:space="preserve">Poznámka k souboru cen:_x000d_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</si>
  <si>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184802612</t>
  </si>
  <si>
    <t>Chemické odplevelení po založení kultury v rovině nebo na svahu do 1:5 postřikem meziřádkově</t>
  </si>
  <si>
    <t>-2000764083</t>
  </si>
  <si>
    <t>R33</t>
  </si>
  <si>
    <t>selektivní herbicid např. Bonfix</t>
  </si>
  <si>
    <t>-1403169024</t>
  </si>
  <si>
    <t>184813211</t>
  </si>
  <si>
    <t>Ochranné oplocení kořenové zóny stromu v rovině nebo na svahu do 1:5, výšky do 1500 mm</t>
  </si>
  <si>
    <t>-1959112190</t>
  </si>
  <si>
    <t>184818231</t>
  </si>
  <si>
    <t>Ochrana kmene bedněním před poškozením stavebním provozem zřízení včetně odstranění výšky bednění do 2 m průměru kmene do 300 mm</t>
  </si>
  <si>
    <t>-1483383487</t>
  </si>
  <si>
    <t>184818232</t>
  </si>
  <si>
    <t>Ochrana kmene bedněním před poškozením stavebním provozem zřízení včetně odstranění výšky bednění do 2 m průměru kmene přes 300 do 500 mm</t>
  </si>
  <si>
    <t>-433225665</t>
  </si>
  <si>
    <t>184818233</t>
  </si>
  <si>
    <t>Ochrana kmene bedněním před poškozením stavebním provozem zřízení včetně odstranění výšky bednění do 2 m průměru kmene přes 500 do 700 mm</t>
  </si>
  <si>
    <t>755502657</t>
  </si>
  <si>
    <t>18481831R</t>
  </si>
  <si>
    <t>Ochranné oplocení kořenové zóny dubů výšky 2m (např. Heras) montáž a demontáž, 63 bm</t>
  </si>
  <si>
    <t>1453924241</t>
  </si>
  <si>
    <t>5866214R</t>
  </si>
  <si>
    <t>Mobilní oplocení (např. Heras) výšky 2m, dílce délky 3,5 m, drátěné, 63 bm</t>
  </si>
  <si>
    <t>1219462055</t>
  </si>
  <si>
    <t>184852113</t>
  </si>
  <si>
    <t>Řez stromů prováděný lezeckou technikou bezpečnostní, plocha koruny stromu přes 60 do 90 m2</t>
  </si>
  <si>
    <t>-1582777211</t>
  </si>
  <si>
    <t xml:space="preserve">Poznámka k souboru cen:_x000d_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</si>
  <si>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184852115</t>
  </si>
  <si>
    <t>Řez stromů prováděný lezeckou technikou bezpečnostní, plocha koruny stromu přes 120 do 150 m2</t>
  </si>
  <si>
    <t>1823145201</t>
  </si>
  <si>
    <t>184852116</t>
  </si>
  <si>
    <t>Řez stromů prováděný lezeckou technikou bezpečnostní, plocha koruny stromu přes 150 do 180 m2</t>
  </si>
  <si>
    <t>1431056751</t>
  </si>
  <si>
    <t>184852215</t>
  </si>
  <si>
    <t>Řez stromů prováděný lezeckou technikou zdravotní, plocha koruny stromu přes 120 do 150 m2</t>
  </si>
  <si>
    <t>-176875731</t>
  </si>
  <si>
    <t>184852216</t>
  </si>
  <si>
    <t>Řez stromů prováděný lezeckou technikou zdravotní, plocha koruny stromu přes 150 do 180 m2</t>
  </si>
  <si>
    <t>-270177704</t>
  </si>
  <si>
    <t>184852312</t>
  </si>
  <si>
    <t>Řez stromů prováděný lezeckou technikou výchovný alejové stromy, výšky přes 4 do 6 m</t>
  </si>
  <si>
    <t>569874409</t>
  </si>
  <si>
    <t>R21</t>
  </si>
  <si>
    <t>voda na zalití stromů při výsadbě 100l/strom vč. vody na vsakovací zkoušku 200l/jáma</t>
  </si>
  <si>
    <t>-1507908875</t>
  </si>
  <si>
    <t>7,5+8,7+27+2+2</t>
  </si>
  <si>
    <t>184911161</t>
  </si>
  <si>
    <t>Mulčování záhonů kačírkem nebo drceným kamenivem tloušťky mulče přes 50 do 100 mm v rovině nebo na svahu do 1:5</t>
  </si>
  <si>
    <t>1535568231</t>
  </si>
  <si>
    <t xml:space="preserve">Poznámka k souboru cen:_x000d_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</si>
  <si>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58343810</t>
  </si>
  <si>
    <t>kamenivo drcené hrubé frakce 4/8</t>
  </si>
  <si>
    <t>1742941109</t>
  </si>
  <si>
    <t>4,8*0,25 'Přepočtené koeficientem množství</t>
  </si>
  <si>
    <t>184911421</t>
  </si>
  <si>
    <t>Mulčování vysazených rostlin mulčovací kůrou, tl. do 100 mm v rovině nebo na svahu do 1:5</t>
  </si>
  <si>
    <t>-2107490609</t>
  </si>
  <si>
    <t xml:space="preserve">Poznámka k souboru cen:_x000d_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</si>
  <si>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4+82</t>
  </si>
  <si>
    <t>10391100</t>
  </si>
  <si>
    <t>kůra mulčovací VL</t>
  </si>
  <si>
    <t>2036000408</t>
  </si>
  <si>
    <t>0,041+8,2+3,4</t>
  </si>
  <si>
    <t>11,641*0,103 'Přepočtené koeficientem množství</t>
  </si>
  <si>
    <t>184911422</t>
  </si>
  <si>
    <t>Mulčování vysazených rostlin mulčovací kůrou, tl. do 100 mm na svahu přes 1:5 do 1:2</t>
  </si>
  <si>
    <t>849869808</t>
  </si>
  <si>
    <t>185802113</t>
  </si>
  <si>
    <t>Hnojení půdy nebo trávníku v rovině nebo na svahu do 1:5 umělým hnojivem na široko</t>
  </si>
  <si>
    <t>-1928981665</t>
  </si>
  <si>
    <t xml:space="preserve">Poznámka k souboru cen:_x000d_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</si>
  <si>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185802114</t>
  </si>
  <si>
    <t>Hnojení půdy nebo trávníku v rovině nebo na svahu do 1:5 umělým hnojivem s rozdělením k jednotlivým rostlinám</t>
  </si>
  <si>
    <t>-1964022865</t>
  </si>
  <si>
    <t>0,001+0,0009</t>
  </si>
  <si>
    <t>25191155</t>
  </si>
  <si>
    <t>hnojivo průmyslové Silvamix</t>
  </si>
  <si>
    <t>1113756565</t>
  </si>
  <si>
    <t>125+92</t>
  </si>
  <si>
    <t>185802123</t>
  </si>
  <si>
    <t>Hnojení půdy nebo trávníku na svahu přes 1:5 do 1:2 umělým hnojivem na široko</t>
  </si>
  <si>
    <t>1420421392</t>
  </si>
  <si>
    <t>hnojivo (NPK)</t>
  </si>
  <si>
    <t>976640230</t>
  </si>
  <si>
    <t>185803111</t>
  </si>
  <si>
    <t>Ošetření trávníku jednorázové v rovině nebo na svahu do 1:5</t>
  </si>
  <si>
    <t>446410761</t>
  </si>
  <si>
    <t xml:space="preserve">Poznámka k souboru cen:_x000d_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</si>
  <si>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185803112</t>
  </si>
  <si>
    <t>Ošetření trávníku jednorázové na svahu přes 1:5 do 1:2</t>
  </si>
  <si>
    <t>-997740861</t>
  </si>
  <si>
    <t>185804312</t>
  </si>
  <si>
    <t>Zalití rostlin vodou plochy záhonů jednotlivě přes 20 m2</t>
  </si>
  <si>
    <t>-1300666501</t>
  </si>
  <si>
    <t>1,8+2+2+27</t>
  </si>
  <si>
    <t>185804319</t>
  </si>
  <si>
    <t>Zalití rostlin vodou Příplatek k cenám za zálivku nádob, nebo zvýšených záhonů do 100 m2 jednotlivě</t>
  </si>
  <si>
    <t>1493155582</t>
  </si>
  <si>
    <t>1,1+1,8+2+2+27</t>
  </si>
  <si>
    <t>R29</t>
  </si>
  <si>
    <t>voda na zálivku keřů při výsadbě (15l/m2)</t>
  </si>
  <si>
    <t>-2117778718</t>
  </si>
  <si>
    <t>185851121</t>
  </si>
  <si>
    <t>Dovoz vody pro zálivku rostlin na vzdálenost do 1000 m</t>
  </si>
  <si>
    <t>251235121</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</si>
  <si>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</si>
  <si>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7,5+12,5+1,8+8,7+2+2+27</t>
  </si>
  <si>
    <t>185851129</t>
  </si>
  <si>
    <t>Dovoz vody pro zálivku rostlin Příplatek k ceně za každých dalších i započatých 1000 m</t>
  </si>
  <si>
    <t>-1056867529</t>
  </si>
  <si>
    <t>strukturní štěrkový substrát</t>
  </si>
  <si>
    <t>-2066669175</t>
  </si>
  <si>
    <t>Vsakovací zkouška výsadbové jámy - prolití vodou dávka 200l</t>
  </si>
  <si>
    <t>1175369732</t>
  </si>
  <si>
    <t>R19</t>
  </si>
  <si>
    <t>Zhotovení spodní ochrany kmene stromů do S3</t>
  </si>
  <si>
    <t>1452141033</t>
  </si>
  <si>
    <t>R20</t>
  </si>
  <si>
    <t>příčky na spodní ochranu kmene vč. materiálu na připevnění ke kůlům</t>
  </si>
  <si>
    <t>810122639</t>
  </si>
  <si>
    <t>R23</t>
  </si>
  <si>
    <t>Osazení základového bet.rámu mříže, přesná nivelace</t>
  </si>
  <si>
    <t>1667285517</t>
  </si>
  <si>
    <t>R24</t>
  </si>
  <si>
    <t>Osazení mříže (žárový zinek) vč. chráničky kmene (6 prutů)</t>
  </si>
  <si>
    <t>1744013592</t>
  </si>
  <si>
    <t>R25</t>
  </si>
  <si>
    <t>okrasná mříž kruhová prům. 1,6m vč. základového rámu a chráničky kmene</t>
  </si>
  <si>
    <t>1173871563</t>
  </si>
  <si>
    <t>R26</t>
  </si>
  <si>
    <t>Úklid zpevněných ploch po výsadbě</t>
  </si>
  <si>
    <t>-1749494821</t>
  </si>
  <si>
    <t>R27</t>
  </si>
  <si>
    <t>voda na zalévání stromů během realizace</t>
  </si>
  <si>
    <t>-2111040669</t>
  </si>
  <si>
    <t>Instalace provzdušňovacích a vsakovacích prvků - flexibilní drenážní trubka, délka 1m</t>
  </si>
  <si>
    <t>-1570286216</t>
  </si>
  <si>
    <t>flexibilní drenážní trubka dílka 1m - bez zakrytí mřížkou</t>
  </si>
  <si>
    <t>bm</t>
  </si>
  <si>
    <t>614322048</t>
  </si>
  <si>
    <t>Přítomnost arboristy při hloubení výkopů v kořenovém prostoru stromů a při realizaci ochrany dubů - odhad</t>
  </si>
  <si>
    <t>-20165846</t>
  </si>
  <si>
    <t>Zvýšení koruny okr. třešně na podchodnou výšku směrem k nové cestě - realizace v e vhodném obdobíhrany dubů</t>
  </si>
  <si>
    <t>-624145984</t>
  </si>
  <si>
    <t>Biologická likvidace odpadu</t>
  </si>
  <si>
    <t>507094668</t>
  </si>
  <si>
    <t>19,2+0,25</t>
  </si>
  <si>
    <t>Likvidace výkopku z rýh</t>
  </si>
  <si>
    <t>-782794709</t>
  </si>
  <si>
    <t>Úklid zpevněných ploch a okolí po kácení</t>
  </si>
  <si>
    <t>1735176206</t>
  </si>
  <si>
    <t>998231311</t>
  </si>
  <si>
    <t>Přesun hmot pro sadovnické a krajinářské úpravy - strojně dopravní vzdálenost do 5000 m</t>
  </si>
  <si>
    <t>-224040860</t>
  </si>
  <si>
    <t>128,4+58,7+21,5+5,4</t>
  </si>
  <si>
    <t>TZB vně - Areálové r - TZB vně - Areálové rozvody ...</t>
  </si>
  <si>
    <t xml:space="preserve">    8 - Trubní vedení</t>
  </si>
  <si>
    <t>VRN - Vedlejší rozpočtové náklady</t>
  </si>
  <si>
    <t xml:space="preserve">    VRN1 - Průzkumné, geodetické a projektové práce</t>
  </si>
  <si>
    <t xml:space="preserve">    VRN4 - Inženýrská činnost</t>
  </si>
  <si>
    <t>131201102</t>
  </si>
  <si>
    <t>Hloubení nezapažených jam a zářezů s urovnáním dna do předepsaného profilu a spádu v hornině tř. 3 přes 100 do 1 000 m3</t>
  </si>
  <si>
    <t>4*5*7,5*1,5</t>
  </si>
  <si>
    <t>131201109</t>
  </si>
  <si>
    <t>Hloubení nezapažených jam a zářezů s urovnáním dna do předepsaného profilu a spádu Příplatek k cenám za lepivost horniny tř. 3</t>
  </si>
  <si>
    <t>30% z výkopku</t>
  </si>
  <si>
    <t>f40</t>
  </si>
  <si>
    <t>225*0,3 "Přepočtené koeficientem množství</t>
  </si>
  <si>
    <t>132201203</t>
  </si>
  <si>
    <t>Hloubení zapažených i nezapažených rýh šířky přes 600 do 2 000 mm s urovnáním dna do předepsaného profilu a spádu v hornině tř. 3 přes 1 000 do 5 000 m3</t>
  </si>
  <si>
    <t>35*2,0*4,6+53*2,0*3,4+119*1,2*2,5+232*0,8*1,5</t>
  </si>
  <si>
    <t>132201209</t>
  </si>
  <si>
    <t>Hloubení zapažených i nezapažených rýh šířky přes 600 do 2 000 mm s urovnáním dna do předepsaného profilu a spádu v hornině tř. 3 Příplatek k cenám za lepivost horniny tř. 3</t>
  </si>
  <si>
    <t>f31</t>
  </si>
  <si>
    <t>1317,8*0,3 "Přepočtené koeficientem množství</t>
  </si>
  <si>
    <t>151101102</t>
  </si>
  <si>
    <t>Zřízení pažení a rozepření stěn rýh pro podzemní vedení pro všechny šířky rýhy příložné pro jakoukoliv mezerovitost, hloubky do 4 m</t>
  </si>
  <si>
    <t>35*2,0*4,6+53*2,0*3,4+119*2*2,5</t>
  </si>
  <si>
    <t>151101112</t>
  </si>
  <si>
    <t>Odstranění pažení a rozepření stěn rýh pro podzemní vedení s uložením materiálu na vzdálenost do 3 m od kraje výkopu příložné, hloubky přes 2 do 4 m</t>
  </si>
  <si>
    <t>161101101</t>
  </si>
  <si>
    <t>Svislé přemístění výkopku bez naložení do dopravní nádoby avšak s vyprázdněním dopravní nádoby na hromadu nebo do dopravního prostředku z horniny tř. 1 až 4, při hloubce výkopu přes 1 do 2,5 m</t>
  </si>
  <si>
    <t>162301101</t>
  </si>
  <si>
    <t>Vodorovné přemístění výkopku nebo sypaniny po suchu na obvyklém dopravním prostředku, bez naložení výkopku, avšak se složením bez rozhrnutí z horniny tř. 1 až 4 na vzdálenost přes 50 do 500 m</t>
  </si>
  <si>
    <t>f4</t>
  </si>
  <si>
    <t>338,06*2 "Přepočtené koeficientem množství</t>
  </si>
  <si>
    <t>174101101</t>
  </si>
  <si>
    <t>Zásyp sypaninou z jakékoliv horniny s uložením výkopku ve vrstvách se zhutněním jam, šachet, rýh nebo kolem objektů v těchto vykopávkách</t>
  </si>
  <si>
    <t>175151101</t>
  </si>
  <si>
    <t>Obsypání potrubí strojně sypaninou z vhodných hornin tř. 1 až 4 nebo materiálem připraveným podél výkopu ve vzdálenosti do 3 m od jeho kraje, pro jakoukoliv hloubku výkopu a míru zhutnění bez prohození sypaniny</t>
  </si>
  <si>
    <t>35*2,0*0,5+53*2,0*0,45+119*1,2*0,5+232*0,8*0,45</t>
  </si>
  <si>
    <t>58337303</t>
  </si>
  <si>
    <t>štěrkopísek frakce 0-8</t>
  </si>
  <si>
    <t>f2</t>
  </si>
  <si>
    <t>237,62*2 "Přepočtené koeficientem množství</t>
  </si>
  <si>
    <t>451573111</t>
  </si>
  <si>
    <t>Lože pod potrubí, stoky a drobné objekty v otevřeném výkopu z písku a štěrkopísku do 63 mm</t>
  </si>
  <si>
    <t>35*2,0*0,1+53*2,0*0,1+119*1,2*0,1+232*0,8*0,1</t>
  </si>
  <si>
    <t>Trubní vedení</t>
  </si>
  <si>
    <t>871350410</t>
  </si>
  <si>
    <t xml:space="preserve">Montáž kanalizačního potrubí z plastů z polypropylenu PP korugovaného SN 10 DN 150 </t>
  </si>
  <si>
    <t>28615003</t>
  </si>
  <si>
    <t xml:space="preserve">trubka kanalizační  PP DIN UR-2 DN 150x5000 mm SN10</t>
  </si>
  <si>
    <t>871350410a</t>
  </si>
  <si>
    <t xml:space="preserve">Montáž kanalizačního potrubí z plastů z polypropylenu PP korugovaného SN 10 DN 200 </t>
  </si>
  <si>
    <t>28615006</t>
  </si>
  <si>
    <t xml:space="preserve">trubka kanalizační  PP DIN UR-2 DN 200x5000 mm SN10</t>
  </si>
  <si>
    <t>894221R02</t>
  </si>
  <si>
    <t>Šachta kanalizační z betonu, DN 1000, hl. 5,0 m</t>
  </si>
  <si>
    <t>soubor</t>
  </si>
  <si>
    <t>894221R03</t>
  </si>
  <si>
    <t>Šachta kanalizační z betonu, DN 1000, hl. 4,6 m</t>
  </si>
  <si>
    <t>894221R04</t>
  </si>
  <si>
    <t>Šachta kanalizační z betonu, DN 800, hl. 4,2 m</t>
  </si>
  <si>
    <t>894221R05</t>
  </si>
  <si>
    <t>Šachta kanalizační z betonu, DN 800, hl. 2,0 - 3,0 m</t>
  </si>
  <si>
    <t>895971R02</t>
  </si>
  <si>
    <t xml:space="preserve">Retenční nádrž - prefabrikovaná ŽB nádrž bez zabudované technologie, nosnost stropu D400; užitný objem 38 m3 ,vč. regulace ; včetně dodávky montáže a dopravy 2x vstupní šachta DN 1000 do retenční nádrže, včetně poklopu D400 </t>
  </si>
  <si>
    <t>998276101</t>
  </si>
  <si>
    <t>Přesun hmot pro trubní vedení hloubené z trub z plastických hmot nebo sklolaminátových pro vodovody nebo kanalizace v otevřeném výkopu dopravní vzdálenost do 15 m</t>
  </si>
  <si>
    <t>998276124</t>
  </si>
  <si>
    <t>Přesun hmot pro trubní vedení hloubené z trub z plastických hmot nebo sklolaminátových Příplatek k cenám za zvětšený přesun přes vymezenou největší dopravní vzdálenost do 500 m</t>
  </si>
  <si>
    <t>Vedlejší rozpočtové náklady</t>
  </si>
  <si>
    <t>VRN1</t>
  </si>
  <si>
    <t>Průzkumné, geodetické a projektové práce</t>
  </si>
  <si>
    <t>012303000</t>
  </si>
  <si>
    <t>Geodetické práce po výstavbě</t>
  </si>
  <si>
    <t>013254000</t>
  </si>
  <si>
    <t>VRN4</t>
  </si>
  <si>
    <t>Inženýrská činnost</t>
  </si>
  <si>
    <t>043114000</t>
  </si>
  <si>
    <t>Zkoušky těsnosti</t>
  </si>
  <si>
    <t>TZB vně - Přeložka p - TZB vně - Přeložka plynovodu</t>
  </si>
  <si>
    <t>121101103</t>
  </si>
  <si>
    <t>Sejmutí ornice nebo lesní půdy s vodorovným přemístěním na hromady v místě upotřebení nebo na dočasné či trvalé skládky se složením, na vzdálenost přes 100 do 250 m</t>
  </si>
  <si>
    <t>132201202</t>
  </si>
  <si>
    <t>Hloubení zapažených i nezapažených rýh šířky přes 600 do 2 000 mm s urovnáním dna do předepsaného profilu a spádu v hornině tř. 3 přes 100 do 1 000 m3</t>
  </si>
  <si>
    <t>51*0,8*1,6+143*0,8*2</t>
  </si>
  <si>
    <t>f30</t>
  </si>
  <si>
    <t>294,08*0,3 "Přepočtené koeficientem množství</t>
  </si>
  <si>
    <t>151101101</t>
  </si>
  <si>
    <t>Zřízení pažení a rozepření stěn rýh pro podzemní vedení pro všechny šířky rýhy příložné pro jakoukoliv mezerovitost, hloubky do 2 m</t>
  </si>
  <si>
    <t>151101111</t>
  </si>
  <si>
    <t>Odstranění pažení a rozepření stěn rýh pro podzemní vedení s uložením materiálu na vzdálenost do 3 m od kraje výkopu příložné, hloubky do 2 m</t>
  </si>
  <si>
    <t>51*2*1,6+143*2*2</t>
  </si>
  <si>
    <t>120,08*2 "Přepočtené koeficientem množství</t>
  </si>
  <si>
    <t>51*0,8*0,6+143*0,8*0,7</t>
  </si>
  <si>
    <t>104,56*2 "Přepočtené koeficientem množství</t>
  </si>
  <si>
    <t>77,3</t>
  </si>
  <si>
    <t>f45</t>
  </si>
  <si>
    <t>77,3*0,15 "Přepočtené koeficientem množství</t>
  </si>
  <si>
    <t>181951101</t>
  </si>
  <si>
    <t>Úprava pláně vyrovnáním výškových rozdílů v hornině tř. 1 až 4 bez zhutnění</t>
  </si>
  <si>
    <t>51*0,8*0,1+143*0,8*0,1</t>
  </si>
  <si>
    <t>871371141</t>
  </si>
  <si>
    <t>Montáž potrubí z plastů v otevřeném výkopu z polyetylenu PE 100 svařovaných na tupo SDR 11/PN16 D 315 x 28,6 mm</t>
  </si>
  <si>
    <t>28613473</t>
  </si>
  <si>
    <t>potrubí plynovodní PE100 SDR 17, tyče 12 m, 315x18,7 mm</t>
  </si>
  <si>
    <t>871391141</t>
  </si>
  <si>
    <t>Montáž potrubí z plastů v otevřeném výkopu z polyetylenu PE 100 svařovaných na tupo SDR 11/PN16 D 400 x 36,3 mm</t>
  </si>
  <si>
    <t>28613475</t>
  </si>
  <si>
    <t>potrubí plynovodní PE100 SDR 17 tyče 12m 400x23,7mm</t>
  </si>
  <si>
    <t>877321101</t>
  </si>
  <si>
    <t>Montáž tvarovek na plastovém potrubí z polyetylenu PE 100 SDR 11/PN16 spojek, oblouků nebo redukcí d 160</t>
  </si>
  <si>
    <t>286R0012</t>
  </si>
  <si>
    <t>přechodka PE/ocel 160/150</t>
  </si>
  <si>
    <t>877371101</t>
  </si>
  <si>
    <t>Montáž tvarovek na plastovém potrubí z polyetylenu PE 100 SDR 11/PN16 spojek, oblouků nebo redukcí d 315</t>
  </si>
  <si>
    <t>286R0004</t>
  </si>
  <si>
    <t>oblouk PE 315/11° PE 100</t>
  </si>
  <si>
    <t>286R0005</t>
  </si>
  <si>
    <t>oblouk PE 315/45° PE 100</t>
  </si>
  <si>
    <t>286R0006</t>
  </si>
  <si>
    <t>oblouk PE 315/90° PE 100</t>
  </si>
  <si>
    <t>286R0011</t>
  </si>
  <si>
    <t>přechodka PE/ocel 315/300</t>
  </si>
  <si>
    <t>877391101</t>
  </si>
  <si>
    <t>Montáž tvarovek na plastovém potrubí z polyetylenu PE 100 SDR 11/PN16 spojek, oblouků nebo redukcí d 400</t>
  </si>
  <si>
    <t>286R0001</t>
  </si>
  <si>
    <t>oblouk PE 400/11° PE 100</t>
  </si>
  <si>
    <t>286R0002</t>
  </si>
  <si>
    <t>oblouk PE 400/45° PE 100</t>
  </si>
  <si>
    <t>286R0003</t>
  </si>
  <si>
    <t>oblouk PE 400/90° PE 100</t>
  </si>
  <si>
    <t>286R0007</t>
  </si>
  <si>
    <t>redukce PE 400/160 PE 100</t>
  </si>
  <si>
    <t>286R0008</t>
  </si>
  <si>
    <t>redukce PE 400/315 PE 100</t>
  </si>
  <si>
    <t>286R0009</t>
  </si>
  <si>
    <t>přechodka PE/ocel 400/300</t>
  </si>
  <si>
    <t>286R0010</t>
  </si>
  <si>
    <t>přechodka PE/ocel 400/350</t>
  </si>
  <si>
    <t>87735111R</t>
  </si>
  <si>
    <t>Montáž tvarovek na plastovém potrubí z polyetylenu PE 100 SDR 11/PN16 T-kusů d 400</t>
  </si>
  <si>
    <t>286R0020</t>
  </si>
  <si>
    <t>T-kus PE 400/400 PE 100</t>
  </si>
  <si>
    <t>891311112</t>
  </si>
  <si>
    <t>Montáž armatur na potrubí šoupátek nebo klapek uzavíracích v otevřeném výkopu nebo v šachtách s osazením zemní soupravy (bez poklopů) DN 150</t>
  </si>
  <si>
    <t>551R0001</t>
  </si>
  <si>
    <t>uzavírací šoupě pro plyn DN 150</t>
  </si>
  <si>
    <t>42291074</t>
  </si>
  <si>
    <t>souprava zemní pro šoupátka DN 100-150mm Rd 1,5 m</t>
  </si>
  <si>
    <t>891391112</t>
  </si>
  <si>
    <t>Montáž armatur na potrubí šoupátek nebo klapek uzavíracích v otevřeném výkopu nebo v šachtách s osazením zemní soupravy (bez poklopů) DN 400</t>
  </si>
  <si>
    <t>551R0002</t>
  </si>
  <si>
    <t>uzavírací šoupě pro plyn DN 400</t>
  </si>
  <si>
    <t>422R0002</t>
  </si>
  <si>
    <t>souprava zemní pro šoupátka DN 400 mm, Rd 1,5 m</t>
  </si>
  <si>
    <t>899401112</t>
  </si>
  <si>
    <t>Osazení poklopů litinových šoupátkových</t>
  </si>
  <si>
    <t>42291352</t>
  </si>
  <si>
    <t>poklop litinový šoupátkový pro zemní soupravy osazení do terénu a do vozovky</t>
  </si>
  <si>
    <t>899721111</t>
  </si>
  <si>
    <t>Signalizační vodič na potrubí PVC DN do 150 mm</t>
  </si>
  <si>
    <t>899722113</t>
  </si>
  <si>
    <t>Krytí potrubí z plastů výstražnou fólií z PVC šířky 34cm</t>
  </si>
  <si>
    <t>012103000</t>
  </si>
  <si>
    <t>Geodetické práce před výstavbou</t>
  </si>
  <si>
    <t>Zkoušky tlakové, revize</t>
  </si>
  <si>
    <t>04311400R</t>
  </si>
  <si>
    <t>Odstavení a znovuzpovoznění plynovodu při napojení nových potrubí, spolupráce se správcem sítě</t>
  </si>
  <si>
    <t>TZB vně - Přeložka v - TZB vně - Přeložka vodovodu</t>
  </si>
  <si>
    <t>113107322</t>
  </si>
  <si>
    <t>Odstranění podkladů nebo krytů strojně plochy jednotlivě do 50 m2 s přemístěním hmot na skládku na vzdálenost do 3 m nebo s naložením na dopravní prostředek z kameniva hrubého drceného, o tl. vrstvy přes 100 do 200 mm</t>
  </si>
  <si>
    <t>13,7</t>
  </si>
  <si>
    <t>113154124</t>
  </si>
  <si>
    <t>Frézování živičného podkladu nebo krytu s naložením na dopravní prostředek plochy do 500 m2 bez překážek v trase pruhu šířky přes 0,5 m do 1 m, tloušťky vrstvy 100 mm</t>
  </si>
  <si>
    <t>113155124</t>
  </si>
  <si>
    <t>Frézování betonového podkladu nebo krytu s naložením na dopravní prostředek plochy do 500 m2 bez překážek v trase pruhu šířky přes 0,5 m do 1 m, tloušťky vrstvy 100 mm</t>
  </si>
  <si>
    <t>99*0,8*2,2</t>
  </si>
  <si>
    <t>174,24*0,3 "Přepočtené koeficientem množství</t>
  </si>
  <si>
    <t>99*2*2,2</t>
  </si>
  <si>
    <t>43,56*2 "Přepočtené koeficientem množství</t>
  </si>
  <si>
    <t>99*0,8*0,45</t>
  </si>
  <si>
    <t>35,64*2 "Přepočtené koeficientem množství</t>
  </si>
  <si>
    <t>30,3</t>
  </si>
  <si>
    <t>30,3*0,15 "Přepočtené koeficientem množství</t>
  </si>
  <si>
    <t>99*0,8*0,1</t>
  </si>
  <si>
    <t>452313151</t>
  </si>
  <si>
    <t>Podkladní a zajišťovací konstrukce z betonu prostého v otevřeném výkopu bloky pro potrubí z betonu tř. C 20/25</t>
  </si>
  <si>
    <t>564761111</t>
  </si>
  <si>
    <t>Podklad nebo kryt z kameniva hrubého drceného vel. 32-63 mm s rozprostřením a zhutněním, po zhutnění tl. 200 mm</t>
  </si>
  <si>
    <t>565175111</t>
  </si>
  <si>
    <t>Asfaltový beton vrstva podkladní ACP 16 (obalované kamenivo střednězrnné - OKS) s rozprostřením a zhutněním v pruhu šířky do 3 m, po zhutnění tl. 100 mm</t>
  </si>
  <si>
    <t>573411101</t>
  </si>
  <si>
    <t>Jednoduchý nátěr JN s posypem kamenivem a se zaválcováním z asfaltu silničního, v množství 0,70 kg/m2</t>
  </si>
  <si>
    <t>577144111</t>
  </si>
  <si>
    <t>Asfaltový beton vrstva obrusná ACO 11 (ABS) s rozprostřením a se zhutněním z nemodifikovaného asfaltu v pruhu šířky do 3 m tř. I, po zhutnění tl. 50 mm</t>
  </si>
  <si>
    <t>577145112</t>
  </si>
  <si>
    <t>Asfaltový beton vrstva ložní ACL 16 (ABH) s rozprostřením a zhutněním z nemodifikovaného asfaltu v pruhu šířky do 3 m, po zhutnění tl. 50 mm</t>
  </si>
  <si>
    <t>871321R01</t>
  </si>
  <si>
    <t>Propojení se stávajícím řadem DN 150</t>
  </si>
  <si>
    <t>552R0001</t>
  </si>
  <si>
    <t>spojka vodovodní vícefunkční DN 150</t>
  </si>
  <si>
    <t>851311131</t>
  </si>
  <si>
    <t>Montáž potrubí z trub litinových tlakových hrdlových v otevřeném výkopu s integrovaným těsněním DN 150</t>
  </si>
  <si>
    <t>55253018</t>
  </si>
  <si>
    <t>trouba vodovodní litinová hrdlová 6 m DN 150 mm</t>
  </si>
  <si>
    <t>857241130</t>
  </si>
  <si>
    <t xml:space="preserve">Montáž litinových tvarovek na potrubí litinovém tlakovém jednoosých na potrubí z trub hrdlových v otevřeném výkopu, kanálu nebo v šachtě s integrovaným těsněním DN 50 </t>
  </si>
  <si>
    <t>55253487</t>
  </si>
  <si>
    <t>tvarovka přírubová litinová s hladkým koncem, F-kus DN 50mm</t>
  </si>
  <si>
    <t>857241131</t>
  </si>
  <si>
    <t>Montáž litinových tvarovek na potrubí litinovém tlakovém jednoosých na potrubí z trub hrdlových v otevřeném výkopu, kanálu nebo v šachtě s integrovaným těsněním DN 80</t>
  </si>
  <si>
    <t>55259482</t>
  </si>
  <si>
    <t>koleno hrdlové tvárná litina DN 80-90°</t>
  </si>
  <si>
    <t>857311131</t>
  </si>
  <si>
    <t>Montáž litinových tvarovek na potrubí litinovém tlakovém jednoosých na potrubí z trub hrdlových v otevřeném výkopu, kanálu nebo v šachtě s integrovaným těsněním DN 150</t>
  </si>
  <si>
    <t>55259414</t>
  </si>
  <si>
    <t>koleno hrdlové tvárná litina DN 150-11,25°</t>
  </si>
  <si>
    <t>55259434</t>
  </si>
  <si>
    <t>koleno hrdlové tvárná litina DN 150-22 1/2°</t>
  </si>
  <si>
    <t>552R0002</t>
  </si>
  <si>
    <t>koleno hrdlové tvárná litina DN 150-30°</t>
  </si>
  <si>
    <t>55259473</t>
  </si>
  <si>
    <t>koleno hrdlové tvárná litina DN 150-45°</t>
  </si>
  <si>
    <t>857242122</t>
  </si>
  <si>
    <t>Montáž litinových tvarovek na potrubí litinovém tlakovém jednoosých na potrubí z trub přírubových v otevřeném výkopu, kanálu nebo v šachtě DN 80</t>
  </si>
  <si>
    <t>55250642</t>
  </si>
  <si>
    <t>koleno přírubové s patkou PP litinové DN 80</t>
  </si>
  <si>
    <t>857313131</t>
  </si>
  <si>
    <t>Montáž litinových tvarovek na potrubí litinovém tlakovém odbočných na potrubí z trub hrdlových v otevřeném výkopu, kanálu nebo v šachtě s integrovaným těsněním DN 150</t>
  </si>
  <si>
    <t>552R0003</t>
  </si>
  <si>
    <t>tvarovka hrdlová s hrdlovou odbočkou z tvárné litiny, DN 150/50 mm</t>
  </si>
  <si>
    <t>55253815</t>
  </si>
  <si>
    <t>tvarovka hrdlová s hrdlovou odbočkou z tvárné litiny, DN 150/80 mm</t>
  </si>
  <si>
    <t>55253818</t>
  </si>
  <si>
    <t>tvarovka hrdlová s hrdlovou odbočkou z tvárné litiny, DN 150/150 mm</t>
  </si>
  <si>
    <t>891211112</t>
  </si>
  <si>
    <t>Montáž vodovodních armatur na potrubí šoupátek nebo klapek uzavíracích v otevřeném výkopu nebo v šachtách s osazením zemní soupravy (bez poklopů) DN 50</t>
  </si>
  <si>
    <t>42221114</t>
  </si>
  <si>
    <t>šoupátko s přírubami, voda DN 50mm PN16</t>
  </si>
  <si>
    <t>42291078</t>
  </si>
  <si>
    <t>souprava zemní pro šoupátka DN 40-50 mm, Rd 2,0 m</t>
  </si>
  <si>
    <t>891241112</t>
  </si>
  <si>
    <t>Montáž vodovodních armatur na potrubí šoupátek nebo klapek uzavíracích v otevřeném výkopu nebo v šachtách s osazením zemní soupravy (bez poklopů) DN 80</t>
  </si>
  <si>
    <t>42221132</t>
  </si>
  <si>
    <t>šoupátko s hrdly, voda PN16 DN/D 80/90</t>
  </si>
  <si>
    <t>42291079</t>
  </si>
  <si>
    <t>souprava zemní pro šoupátka DN 65-80 mm, Rd 2,0 m</t>
  </si>
  <si>
    <t>891247111</t>
  </si>
  <si>
    <t>Montáž vodovodních armatur na potrubí hydrantů podzemních (bez osazení poklopů) DN 80</t>
  </si>
  <si>
    <t>42273591</t>
  </si>
  <si>
    <t>hydrant podzemní DN80 PN16 jednoduchý uzávěr, krycí výška 1500 mm</t>
  </si>
  <si>
    <t>899401113</t>
  </si>
  <si>
    <t>Osazení poklopů litinových hydrantových</t>
  </si>
  <si>
    <t>42291452</t>
  </si>
  <si>
    <t>poklop litinový - hydrantový DN 80</t>
  </si>
  <si>
    <t>120</t>
  </si>
  <si>
    <t>919112114</t>
  </si>
  <si>
    <t>Řezání dilatačních spár v živičném krytu příčných nebo podélných, šířky 4 mm, hloubky přes 90 do 100 mm</t>
  </si>
  <si>
    <t>122</t>
  </si>
  <si>
    <t>28*2+1,2*2</t>
  </si>
  <si>
    <t>997221571</t>
  </si>
  <si>
    <t>Vodorovná doprava vybouraných hmot bez naložení, ale se složením a s hrubým urovnáním na vzdálenost do 1 km</t>
  </si>
  <si>
    <t>124</t>
  </si>
  <si>
    <t>997221579</t>
  </si>
  <si>
    <t>Vodorovná doprava vybouraných hmot bez naložení, ale se složením a s hrubým urovnáním na vzdálenost Příplatek k ceně za každý další i započatý 1 km přes 1 km</t>
  </si>
  <si>
    <t>126</t>
  </si>
  <si>
    <t>10,987*10 "Přepočtené koeficientem množství</t>
  </si>
  <si>
    <t>997221611</t>
  </si>
  <si>
    <t>Nakládání na dopravní prostředky pro vodorovnou dopravu suti</t>
  </si>
  <si>
    <t>128</t>
  </si>
  <si>
    <t>130</t>
  </si>
  <si>
    <t>132</t>
  </si>
  <si>
    <t>998273102</t>
  </si>
  <si>
    <t>Přesun hmot pro trubní vedení hloubené z trub litinových pro vodovody nebo kanalizace v otevřeném výkopu dopravní vzdálenost do 15 m</t>
  </si>
  <si>
    <t>134</t>
  </si>
  <si>
    <t>998273124</t>
  </si>
  <si>
    <t>Přesun hmot pro trubní vedení hloubené z trub litinových Příplatek k cenám za zvětšený přesun přes vymezenou největší dopravní vzdálenost do 500 m</t>
  </si>
  <si>
    <t>136</t>
  </si>
  <si>
    <t>138</t>
  </si>
  <si>
    <t>140</t>
  </si>
  <si>
    <t>142</t>
  </si>
  <si>
    <t>Zkoušky tlakové, proplach a desinfekce</t>
  </si>
  <si>
    <t>144</t>
  </si>
  <si>
    <t>Odstavení a znovuzpovoznění vodovodu při napojení nových potrubí, spolupráce se správcem sítě</t>
  </si>
  <si>
    <t>146</t>
  </si>
  <si>
    <t>TZB vně - Přípoj (1) - TZB vně - Přípojky_rozvody plyn</t>
  </si>
  <si>
    <t xml:space="preserve">    723 - Zdravotechnika - vnitřní plynovod</t>
  </si>
  <si>
    <t>132201201</t>
  </si>
  <si>
    <t>Hloubení zapažených i nezapažených rýh šířky přes 600 do 2 000 mm s urovnáním dna do předepsaného profilu a spádu v hornině tř. 3 do 100 m3</t>
  </si>
  <si>
    <t>57*0,8*1,5</t>
  </si>
  <si>
    <t>f20</t>
  </si>
  <si>
    <t>68,4*0,3 "Přepočtené koeficientem množství</t>
  </si>
  <si>
    <t>20,52*2 "Přepočtené koeficientem množství</t>
  </si>
  <si>
    <t>57*0,8*0,35</t>
  </si>
  <si>
    <t>15,96*2 "Přepočtené koeficientem množství</t>
  </si>
  <si>
    <t>57*0,8*0,1</t>
  </si>
  <si>
    <t>871181211</t>
  </si>
  <si>
    <t>Montáž potrubí z plastů v otevřeném výkopu z polyetylenu PE 100 svařovaných elektrotvarovkou SDR 11/PN16 D 50 x 4,6 mm</t>
  </si>
  <si>
    <t>28613493</t>
  </si>
  <si>
    <t>potrubí plynovodní PE100 SDR 11 tyče 12m se signalizační vrstvou 50x4,6mm</t>
  </si>
  <si>
    <t>871211211</t>
  </si>
  <si>
    <t>Montáž potrubí z plastů v otevřeném výkopu z polyetylenu PE 100 svařovaných elektrotvarovkou SDR 11/PN16 D 63 x 5,8 mm</t>
  </si>
  <si>
    <t>28613494</t>
  </si>
  <si>
    <t>potrubí plynovodní PE100 SDR 11 tyče 12m se signalizační vrstvou 63x5,8mm</t>
  </si>
  <si>
    <t>891379111</t>
  </si>
  <si>
    <t>Montáž vodovodních armatur na potrubí navrtávacích pasů s ventilem Jt 1 MPa, na potrubí z trub litinových, ocelových nebo plastických hmot DN 300</t>
  </si>
  <si>
    <t>42271418</t>
  </si>
  <si>
    <t>pas navrtávací z tvárné litiny DN 300, rozsah (324-327), odbočky 1",5/4",6/4",2"</t>
  </si>
  <si>
    <t>891181112</t>
  </si>
  <si>
    <t>Montáž vodovodních armatur na potrubí šoupátek nebo klapek uzavíracích v otevřeném výkopu nebo v šachtách s osazením zemní soupravy (bez poklopů) DN 40</t>
  </si>
  <si>
    <t>422211R6</t>
  </si>
  <si>
    <t>šoupátko s PE vevařovacími konci, plyn PN 10 DN 40/50 PE 100</t>
  </si>
  <si>
    <t>42291072</t>
  </si>
  <si>
    <t>souprava zemní pro šoupátka DN 40-50mm Rd 1,5 m</t>
  </si>
  <si>
    <t>422211R7</t>
  </si>
  <si>
    <t>šoupátko s PE vevařovacími konci, plyn PN 10 DN 50/63 PE 100</t>
  </si>
  <si>
    <t>723</t>
  </si>
  <si>
    <t>Zdravotechnika - vnitřní plynovod</t>
  </si>
  <si>
    <t>723231166</t>
  </si>
  <si>
    <t>Armatury se dvěma závity kohouty kulové PN 42 do 185°C plnoprůtokové vnitřní závit těžká řada G 1 1/2</t>
  </si>
  <si>
    <t>723231167</t>
  </si>
  <si>
    <t>Armatury se dvěma závity kohouty kulové PN 42 do 185°C plnoprůtokové vnitřní závit těžká řada G 2</t>
  </si>
  <si>
    <t>Zkoušky tlakové, revize plynovodu</t>
  </si>
  <si>
    <t>TZB vně - Přípojka k - TZB vně - Přípojka kanalizace</t>
  </si>
  <si>
    <t>13*2</t>
  </si>
  <si>
    <t>13*2*4,0</t>
  </si>
  <si>
    <t>104*0,3 "Přepočtené koeficientem množství</t>
  </si>
  <si>
    <t>15,6*2 "Přepočtené koeficientem množství</t>
  </si>
  <si>
    <t>13*2*0,5</t>
  </si>
  <si>
    <t>13*2 "Přepočtené koeficientem množství</t>
  </si>
  <si>
    <t>356932031</t>
  </si>
  <si>
    <t>Stokové vložky kameninové osazované na cementovou maltu MC 10 dodatečně ve stoce ze železového betonu jednopásové DN 200</t>
  </si>
  <si>
    <t>13*2*0,1</t>
  </si>
  <si>
    <t>831352121</t>
  </si>
  <si>
    <t>Montáž potrubí z trub kameninových hrdlových s integrovaným těsněním v otevřeném výkopu ve sklonu do 20 % DN 200</t>
  </si>
  <si>
    <t>59710704</t>
  </si>
  <si>
    <t>trouba kameninová glazovaná pouze uvnitř DN 200mm L2,50m spojovací systém C Třída 240</t>
  </si>
  <si>
    <t>13*1,015 "Přepočtené koeficientem množství</t>
  </si>
  <si>
    <t>894221R01</t>
  </si>
  <si>
    <t>Šachta kanalizační z betonu, DN 1000, hl. 3,5 m</t>
  </si>
  <si>
    <t>13*2+2*2</t>
  </si>
  <si>
    <t>977151126</t>
  </si>
  <si>
    <t>Jádrové vrty diamantovými korunkami do stavebních materiálů (železobetonu, betonu, cihel, obkladů, dlažeb, kamene) průměru přes 200 do 225 mm</t>
  </si>
  <si>
    <t>21,011*10 "Přepočtené koeficientem množství</t>
  </si>
  <si>
    <t>TZB vně - Přípojky_r - TZB vně - Přípojky_rozvody voda</t>
  </si>
  <si>
    <t xml:space="preserve">    722 - Zdravotechnika - vnitřní vodovod</t>
  </si>
  <si>
    <t>31*0,8*1,8+32*1,0*1,6</t>
  </si>
  <si>
    <t>95,84*0,3 "Přepočtené koeficientem množství</t>
  </si>
  <si>
    <t>31*2*1,8+32*2*1,6</t>
  </si>
  <si>
    <t>27,16*2 "Přepočtené koeficientem množství</t>
  </si>
  <si>
    <t>31*0,8*0,35+32*1,0*0,4</t>
  </si>
  <si>
    <t>21,48*2 "Přepočtené koeficientem množství</t>
  </si>
  <si>
    <t>31*0,8*0,1+32*1,0*0,1</t>
  </si>
  <si>
    <t>871161211</t>
  </si>
  <si>
    <t>Montáž vodovodního potrubí z plastů v otevřeném výkopu z polyetylenu PE 100 svařovaných elektrotvarovkou SDR 11/PN16 D 32 x 3,0 mm</t>
  </si>
  <si>
    <t>28613595</t>
  </si>
  <si>
    <t>potrubí dvouvrstvé PE100 s 10% signalizační vrstvou SDR 11 32x3,0 dl 12m</t>
  </si>
  <si>
    <t>871171211</t>
  </si>
  <si>
    <t>Montáž vodovodního potrubí z plastů v otevřeném výkopu z polyetylenu PE 100 svařovaných elektrotvarovkou SDR 11/PN16 D 40 x 3,7 mm</t>
  </si>
  <si>
    <t>28613596</t>
  </si>
  <si>
    <t>potrubí dvouvrstvé PE100 s 10% signalizační vrstvou SDR 11 40x3,7 dl 12m</t>
  </si>
  <si>
    <t>Montáž vodovodního potrubí z plastů v otevřeném výkopu z polyetylenu PE 100 svařovaných elektrotvarovkou SDR 11/PN16 D 50 x 4,6 mm</t>
  </si>
  <si>
    <t>28613597</t>
  </si>
  <si>
    <t>potrubí dvouvrstvé PE100 s 10% signalizační vrstvou SDR 11 50x4,6 dl 12m</t>
  </si>
  <si>
    <t>871241211</t>
  </si>
  <si>
    <t>Montáž vodovodního potrubí z plastů v otevřeném výkopu z polyetylenu PE 100 svařovaných elektrotvarovkou SDR 11/PN16 D 90 x 8,2 mm</t>
  </si>
  <si>
    <t>28613600</t>
  </si>
  <si>
    <t>potrubí dvouvrstvé PE100 s 10% signalizační vrstvou SDR 11 90x8,2 dl 12m</t>
  </si>
  <si>
    <t>722</t>
  </si>
  <si>
    <t>Zdravotechnika - vnitřní vodovod</t>
  </si>
  <si>
    <t>722270103</t>
  </si>
  <si>
    <t>Vodoměrové sestavy závitové G 5/4</t>
  </si>
  <si>
    <t>722270104</t>
  </si>
  <si>
    <t>Vodoměrové sestavy závitové G 6/4</t>
  </si>
  <si>
    <t>TZB vnitřky_SO 0 (1) - TZB vnitřky_SO 01 - vzduchot...</t>
  </si>
  <si>
    <t xml:space="preserve">    751 - Vzduchotechnika</t>
  </si>
  <si>
    <t>HZS - Hodinové zúčtovací sazby</t>
  </si>
  <si>
    <t>751</t>
  </si>
  <si>
    <t>Vzduchotechnika</t>
  </si>
  <si>
    <t>751R00101</t>
  </si>
  <si>
    <t>Ventilátor DN 160, 415 m3/hod</t>
  </si>
  <si>
    <t>751R00102</t>
  </si>
  <si>
    <t>Ventilátor DN 100, 50 m3/hod</t>
  </si>
  <si>
    <t>751R00103</t>
  </si>
  <si>
    <t>Zpětná klapka DN 100</t>
  </si>
  <si>
    <t>751R00104</t>
  </si>
  <si>
    <t>Zpětná klapka DN 160</t>
  </si>
  <si>
    <t>751R00105</t>
  </si>
  <si>
    <t>Výfuková hlavice DN 100</t>
  </si>
  <si>
    <t>751R00106</t>
  </si>
  <si>
    <t>Výfuková hlavice DN 160</t>
  </si>
  <si>
    <t>751R00107</t>
  </si>
  <si>
    <t>Talířový ventil DN 100</t>
  </si>
  <si>
    <t>751R00108</t>
  </si>
  <si>
    <t>Spiro potrubí pozinkované kruhové, DN 100</t>
  </si>
  <si>
    <t>751R00109</t>
  </si>
  <si>
    <t>Spiro potrubí pozinkované kruhové, DN 160</t>
  </si>
  <si>
    <t>998751101</t>
  </si>
  <si>
    <t>Přesun hmot pro vzduchotechniku stanovený z hmotnosti přesunovaného materiálu vodorovná dopravní vzdálenost do 100 m v objektech výšky do 12 m</t>
  </si>
  <si>
    <t>998751181</t>
  </si>
  <si>
    <t>Přesun hmot pro vzduchotechniku stanovený z hmotnosti přesunovaného materiálu Příplatek k cenám za přesun prováděný bez použití mechanizace pro jakoukoliv výšku objektu</t>
  </si>
  <si>
    <t>HZS</t>
  </si>
  <si>
    <t>Hodinové zúčtovací sazby</t>
  </si>
  <si>
    <t>HZS2491</t>
  </si>
  <si>
    <t>Hodinové zúčtovací sazby profesí PSV zednické výpomoci a pomocné práce PSV dělník zednických výpomocí</t>
  </si>
  <si>
    <t>262144</t>
  </si>
  <si>
    <t>Inženýrská činnost zkoušky a ostatní měření zkoušky topné, zaregulování soustavy, uvedení do provozu</t>
  </si>
  <si>
    <t>CS ÚRS 2016 01</t>
  </si>
  <si>
    <t>TZB vnitřky_SO 0 (2) - TZB vnitřky_SO 01 - vytápění...</t>
  </si>
  <si>
    <t xml:space="preserve">    735 - Ústřední vytápění - otopná tělesa</t>
  </si>
  <si>
    <t>735</t>
  </si>
  <si>
    <t>Ústřední vytápění - otopná tělesa</t>
  </si>
  <si>
    <t>735531R01</t>
  </si>
  <si>
    <t>Elektrické topné kabely o výkonu 18 W/m, celkový výkon 270 W</t>
  </si>
  <si>
    <t>735531R02</t>
  </si>
  <si>
    <t>Elektrické topné kabely o výkonu 18 W/m, celkový výkon 360 W</t>
  </si>
  <si>
    <t>735531R03</t>
  </si>
  <si>
    <t>Elektrické topné kabely o výkonu 18 W/m, celkový výkon 720 W</t>
  </si>
  <si>
    <t>735531R04</t>
  </si>
  <si>
    <t>Elektrické vytápění - termostat</t>
  </si>
  <si>
    <t>735531R10</t>
  </si>
  <si>
    <t>Stropní skleněný elektrický sálavý panel 600 x 600 mm, 300 W</t>
  </si>
  <si>
    <t>998735101</t>
  </si>
  <si>
    <t>Přesun hmot pro otopná tělesa stanovený z hmotnosti přesunovaného materiálu vodorovná dopravní vzdálenost do 50 m v objektech výšky do 6 m</t>
  </si>
  <si>
    <t>998735181</t>
  </si>
  <si>
    <t>Přesun hmot pro otopná tělesa stanovený z hmotnosti přesunovaného materiálu Příplatek k cenám za přesun prováděný bez použití mechanizace pro jakoukoliv výšku objektu</t>
  </si>
  <si>
    <t xml:space="preserve">TZB vnitřky_SO 01 -  - TZB vnitřky_SO 01 - zdravote...</t>
  </si>
  <si>
    <t xml:space="preserve">    721 - Zdravotechnika - vnitřní kanalizace</t>
  </si>
  <si>
    <t xml:space="preserve">    725 - Zdravotechnika - zařizovací předměty</t>
  </si>
  <si>
    <t xml:space="preserve">    726 - Zdravotechnika - předstěnové instalace</t>
  </si>
  <si>
    <t>132201101</t>
  </si>
  <si>
    <t>Hloubení zapažených i nezapažených rýh šířky do 600 mm s urovnáním dna do předepsaného profilu a spádu v hornině tř. 3 do 100 m3</t>
  </si>
  <si>
    <t>132201109</t>
  </si>
  <si>
    <t>Hloubení zapažených i nezapažených rýh šířky do 600 mm s urovnáním dna do předepsaného profilu a spádu v hornině tř. 3 Příplatek k cenám za lepivost horniny tř. 3</t>
  </si>
  <si>
    <t>27,36*0,3 "Přepočtené koeficientem množství</t>
  </si>
  <si>
    <t>11,4*2 "Přepočtené koeficientem množství</t>
  </si>
  <si>
    <t>9,12*2 "Přepočtené koeficientem množství</t>
  </si>
  <si>
    <t>721</t>
  </si>
  <si>
    <t>Zdravotechnika - vnitřní kanalizace</t>
  </si>
  <si>
    <t>721173317</t>
  </si>
  <si>
    <t>Potrubí z plastových trub PVC SN4 dešťové DN 160</t>
  </si>
  <si>
    <t>721173401</t>
  </si>
  <si>
    <t>Potrubí z plastových trub PVC SN4 svodné (ležaté) DN 110</t>
  </si>
  <si>
    <t>721173403</t>
  </si>
  <si>
    <t>Potrubí z plastových trub PVC SN4 svodné (ležaté) DN 160</t>
  </si>
  <si>
    <t>721174043</t>
  </si>
  <si>
    <t>Potrubí z plastových trub polypropylenové připojovací DN 50</t>
  </si>
  <si>
    <t>721174045</t>
  </si>
  <si>
    <t>Potrubí z plastových trub polypropylenové připojovací a svislé DN 100</t>
  </si>
  <si>
    <t>721174055</t>
  </si>
  <si>
    <t>Potrubí z plastových trub polypropylenové dešťové DN 100</t>
  </si>
  <si>
    <t>721194105</t>
  </si>
  <si>
    <t>Vyměření přípojek na potrubí vyvedení a upevnění odpadních výpustek DN 50</t>
  </si>
  <si>
    <t>721194109</t>
  </si>
  <si>
    <t>Vyměření přípojek na potrubí vyvedení a upevnění odpadních výpustek DN 100</t>
  </si>
  <si>
    <t>721211422</t>
  </si>
  <si>
    <t>Podlahové vpusti se svislým odtokem DN 50/75/110 mřížka nerez 138x138</t>
  </si>
  <si>
    <t>721233112</t>
  </si>
  <si>
    <t>Střešní vtoky (vpusti) polypropylenové (PP) pro ploché střechy s odtokem svislým DN 110</t>
  </si>
  <si>
    <t>721273153</t>
  </si>
  <si>
    <t>Ventilační hlavice z polypropylenu (PP) DN 110</t>
  </si>
  <si>
    <t>721290111</t>
  </si>
  <si>
    <t>Zkouška těsnosti kanalizace v objektech vodou do DN 125</t>
  </si>
  <si>
    <t>721290112</t>
  </si>
  <si>
    <t>Zkouška těsnosti kanalizace v objektech vodou DN 150 nebo DN 200</t>
  </si>
  <si>
    <t>998721101</t>
  </si>
  <si>
    <t>Přesun hmot pro vnitřní kanalizace stanovený z hmotnosti přesunovaného materiálu vodorovná dopravní vzdálenost do 50 m v objektech výšky do 6 m</t>
  </si>
  <si>
    <t>998721181</t>
  </si>
  <si>
    <t>Přesun hmot pro vnitřní kanalizace stanovený z hmotnosti přesunovaného materiálu Příplatek k ceně za přesun prováděný bez použití mechanizace pro jakoukoliv výšku objektu</t>
  </si>
  <si>
    <t>722174024</t>
  </si>
  <si>
    <t>Potrubí z plastových trubek z polypropylenu (PPR) svařovaných polyfuzně PN 20 (SDR 6) do D 32 x 5,4</t>
  </si>
  <si>
    <t>722181232</t>
  </si>
  <si>
    <t>Ochrana potrubí termoizolačními trubicemi z pěnového polyetylenu PE přilepenými v příčných a podélných spojích, tloušťky izolace přes 9 do 13 mm, vnitřního průměru izolace DN přes 22 do 45 mm</t>
  </si>
  <si>
    <t>722181252</t>
  </si>
  <si>
    <t>Ochrana potrubí termoizolačními trubicemi z pěnového polyetylenu PE přilepenými v příčných a podélných spojích, tloušťky izolace přes 20 do 25 mm, vnitřního průměru izolace DN přes 22 do 45 mm</t>
  </si>
  <si>
    <t>722190401</t>
  </si>
  <si>
    <t>Zřízení přípojek na potrubí vyvedení a upevnění výpustek do DN 25</t>
  </si>
  <si>
    <t>722221134</t>
  </si>
  <si>
    <t>Armatury s jedním závitem ventily výtokové G 1/2</t>
  </si>
  <si>
    <t>72222113R</t>
  </si>
  <si>
    <t>Armatury s jedním závitem ventily výtokové G 1/2, nezámrzný</t>
  </si>
  <si>
    <t>722224115</t>
  </si>
  <si>
    <t>Armatury s jedním závitem kohouty plnicí a vypouštěcí PN 10 G 1/2</t>
  </si>
  <si>
    <t>722231074</t>
  </si>
  <si>
    <t>Armatury se dvěma závity ventily zpětné mosazné PN 10 do 110°C G 1</t>
  </si>
  <si>
    <t>722231143</t>
  </si>
  <si>
    <t>Armatury se dvěma závity ventily pojistné rohové G 1</t>
  </si>
  <si>
    <t>722232045</t>
  </si>
  <si>
    <t>Armatury se dvěma závity kulové kohouty PN 42 do 185 °C přímé vnitřní závit G 1</t>
  </si>
  <si>
    <t>722262211</t>
  </si>
  <si>
    <t>Vodoměry pro vodu do 40°C závitové horizontální jednovtokové suchoběžné G 1/2 x 80 mm Qn 1,5</t>
  </si>
  <si>
    <t>722290226</t>
  </si>
  <si>
    <t>Zkoušky, proplach a desinfekce vodovodního potrubí zkoušky těsnosti vodovodního potrubí závitového do DN 50</t>
  </si>
  <si>
    <t>722290234</t>
  </si>
  <si>
    <t>Zkoušky, proplach a desinfekce vodovodního potrubí proplach a desinfekce vodovodního potrubí do DN 80</t>
  </si>
  <si>
    <t>998722101</t>
  </si>
  <si>
    <t>Přesun hmot pro vnitřní vodovod stanovený z hmotnosti přesunovaného materiálu vodorovná dopravní vzdálenost do 50 m v objektech výšky do 6 m</t>
  </si>
  <si>
    <t>998722181</t>
  </si>
  <si>
    <t>Přesun hmot pro vnitřní vodovod stanovený z hmotnosti přesunovaného materiálu Příplatek k ceně za přesun prováděný bez použití mechanizace pro jakoukoliv výšku objektu</t>
  </si>
  <si>
    <t>725</t>
  </si>
  <si>
    <t>Zdravotechnika - zařizovací předměty</t>
  </si>
  <si>
    <t>725112022</t>
  </si>
  <si>
    <t>Zařízení záchodů klozety keramické závěsné na nosné stěny s hlubokým splachováním odpad vodorovný</t>
  </si>
  <si>
    <t>72511202R</t>
  </si>
  <si>
    <t>Zařízení záchodů klozety keramické závěsné na nosné stěny s hlubokým splachováním odpad vodorovný, pro tělesně postižené</t>
  </si>
  <si>
    <t>725121525</t>
  </si>
  <si>
    <t>Pisoárové záchodky keramické automatické s radarovým senzorem</t>
  </si>
  <si>
    <t>725211601</t>
  </si>
  <si>
    <t>Umyvadla keramická bez výtokových armatur se zápachovou uzávěrkou připevněná na stěnu šrouby bílá bez sloupu nebo krytu na sifon 500 mm</t>
  </si>
  <si>
    <t>725211681</t>
  </si>
  <si>
    <t>Umyvadla keramická bez výtokových armatur zdravotní se zápachovou uzávěrkou připevněná na stěnu šrouby bílá 640 mm</t>
  </si>
  <si>
    <t>725331111</t>
  </si>
  <si>
    <t>Výlevky bez výtokových armatur a splachovací nádrže keramické se sklopnou plastovou mřížkou 425 mm</t>
  </si>
  <si>
    <t>725532116</t>
  </si>
  <si>
    <t>Elektrické ohřívače zásobníkové beztlakové přepadové akumulační s pojistným ventilem závěsné svislé objem nádrže (příkon) 100 l (2,0 kW)</t>
  </si>
  <si>
    <t>725813111</t>
  </si>
  <si>
    <t>Ventily rohové bez připojovací trubičky nebo flexi hadičky G 1/2</t>
  </si>
  <si>
    <t>725821311</t>
  </si>
  <si>
    <t>Baterie dřezové nástěnné pákové s otáčivým kulatým ústím a délkou ramínka 200 mm</t>
  </si>
  <si>
    <t>725822611</t>
  </si>
  <si>
    <t>Baterie umyvadlové stojánkové pákové bez výpusti</t>
  </si>
  <si>
    <t>725822612</t>
  </si>
  <si>
    <t>Baterie umyvadlové stojánkové pákové s výpustí</t>
  </si>
  <si>
    <t>725861102</t>
  </si>
  <si>
    <t>Zápachové uzávěrky zařizovacích předmětů pro umyvadla DN 40</t>
  </si>
  <si>
    <t>998725101</t>
  </si>
  <si>
    <t>Přesun hmot pro zařizovací předměty stanovený z hmotnosti přesunovaného materiálu vodorovná dopravní vzdálenost do 50 m v objektech výšky do 6 m</t>
  </si>
  <si>
    <t>998725181</t>
  </si>
  <si>
    <t>Přesun hmot pro zařizovací předměty stanovený z hmotnosti přesunovaného materiálu Příplatek k cenám za přesun prováděný bez použití mechanizace pro jakoukoliv výšku objektu</t>
  </si>
  <si>
    <t>726</t>
  </si>
  <si>
    <t>Zdravotechnika - předstěnové instalace</t>
  </si>
  <si>
    <t>726111031</t>
  </si>
  <si>
    <t>Předstěnové instalační systémy pro zazdění do masivních zděných konstrukcí pro závěsné klozety ovládání zepředu, stavební výška 1080 mm</t>
  </si>
  <si>
    <t>998726111</t>
  </si>
  <si>
    <t>Přesun hmot pro instalační prefabrikáty stanovený z hmotnosti přesunovaného materiálu vodorovná dopravní vzdálenost do 50 m v objektech výšky do 6 m</t>
  </si>
  <si>
    <t>998726181</t>
  </si>
  <si>
    <t>Přesun hmot pro instalační prefabrikáty stanovený z hmotnosti přesunovaného materiálu Příplatek k cenám za přesun prováděný bez použití mechanizace pro jakoukoliv výšku objektu</t>
  </si>
  <si>
    <t>SO 900 - VRN</t>
  </si>
  <si>
    <t xml:space="preserve">    VRN3 - Zařízení staveniště</t>
  </si>
  <si>
    <t xml:space="preserve">    VRN6 - Územní vlivy</t>
  </si>
  <si>
    <t xml:space="preserve">    VRN7 - Provozní vlivy</t>
  </si>
  <si>
    <t xml:space="preserve">    VRN9 - Ostatní náklady</t>
  </si>
  <si>
    <t>0100010-R</t>
  </si>
  <si>
    <t>Zhotovení DIO + získání DIR</t>
  </si>
  <si>
    <t>257619987</t>
  </si>
  <si>
    <t>0100020-R</t>
  </si>
  <si>
    <t>Dopravní značení</t>
  </si>
  <si>
    <t>500087457</t>
  </si>
  <si>
    <t>011454000</t>
  </si>
  <si>
    <t>Průzkumné, geodetické a projektové práce průzkumné práce měření (monitoring) vibrací</t>
  </si>
  <si>
    <t>81693977</t>
  </si>
  <si>
    <t>012002000</t>
  </si>
  <si>
    <t>Geodetické práce a zaměření skutečného provedení</t>
  </si>
  <si>
    <t>-26027575</t>
  </si>
  <si>
    <t>Průzkumné, geodetické a projektové práce geodetické práce po výstavbě pasportizace a repasportizace a fotodokumentace</t>
  </si>
  <si>
    <t>334798707</t>
  </si>
  <si>
    <t>013244000</t>
  </si>
  <si>
    <t>Dokumentace pro provádění stavby - dopracování dokumentace pro realizaci stavby</t>
  </si>
  <si>
    <t>-79337467</t>
  </si>
  <si>
    <t>Projektové práce dokumentace stavby (výkresová a textová) skutečného provedení stavby</t>
  </si>
  <si>
    <t>866209250</t>
  </si>
  <si>
    <t>VRN3</t>
  </si>
  <si>
    <t>Zařízení staveniště</t>
  </si>
  <si>
    <t>030001000</t>
  </si>
  <si>
    <t>1248951581</t>
  </si>
  <si>
    <t>0340020-R</t>
  </si>
  <si>
    <t>Velkoplošná informační tabule na staveništi o stavbě. Výroba včetně podstavce a sloupku, montáž a demontáž</t>
  </si>
  <si>
    <t>Kpl</t>
  </si>
  <si>
    <t>1384543475</t>
  </si>
  <si>
    <t>0419030-R</t>
  </si>
  <si>
    <t>revizní zpráva, protokol ÚTZ</t>
  </si>
  <si>
    <t>-167961438</t>
  </si>
  <si>
    <t>045002000</t>
  </si>
  <si>
    <t>Kompletační a koordinační činnost</t>
  </si>
  <si>
    <t>1255766026</t>
  </si>
  <si>
    <t>460010025</t>
  </si>
  <si>
    <t>Vytyčení sítí</t>
  </si>
  <si>
    <t>1480143904</t>
  </si>
  <si>
    <t>VRN6</t>
  </si>
  <si>
    <t>Územní vlivy</t>
  </si>
  <si>
    <t>060001000</t>
  </si>
  <si>
    <t>Základní rozdělení průvodních činností a nákladů územní vlivy</t>
  </si>
  <si>
    <t>-331999399</t>
  </si>
  <si>
    <t>VRN7</t>
  </si>
  <si>
    <t>Provozní vlivy</t>
  </si>
  <si>
    <t>070001000</t>
  </si>
  <si>
    <t>Základní rozdělení průvodních činností a nákladů provozní vlivy</t>
  </si>
  <si>
    <t>1514512666</t>
  </si>
  <si>
    <t>VRN9</t>
  </si>
  <si>
    <t>Ostatní náklady</t>
  </si>
  <si>
    <t>090001000</t>
  </si>
  <si>
    <t>Manipulace na síti</t>
  </si>
  <si>
    <t>1581428202</t>
  </si>
  <si>
    <t>090001000.1</t>
  </si>
  <si>
    <t>Ostatní náklady - zkoušky</t>
  </si>
  <si>
    <t>847972271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</si>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</sst>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theme" Target="theme/theme1.xml" /><Relationship Id="rId23" Type="http://schemas.openxmlformats.org/officeDocument/2006/relationships/calcChain" Target="calcChain.xml" /><Relationship Id="rId2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drawing" Target="../drawings/drawing18.xml" /></Relationships>
</file>

<file path=xl/worksheets/_rels/sheet19.xml.rels>&#65279;<?xml version="1.0" encoding="utf-8"?><Relationships xmlns="http://schemas.openxmlformats.org/package/2006/relationships"><Relationship Id="rId1" Type="http://schemas.openxmlformats.org/officeDocument/2006/relationships/drawing" Target="../drawings/drawing19.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20.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ht="18.48"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ht="18.48" customHeight="1">
      <c r="B17" s="27"/>
      <c r="C17" s="28"/>
      <c r="D17" s="28"/>
      <c r="E17" s="34" t="s">
        <v>29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21</v>
      </c>
      <c r="AO17" s="28"/>
      <c r="AP17" s="28"/>
      <c r="AQ17" s="30"/>
      <c r="BE17" s="38"/>
      <c r="BS17" s="23" t="s">
        <v>34</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3" t="s">
        <v>36</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37</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38</v>
      </c>
      <c r="M25" s="51"/>
      <c r="N25" s="51"/>
      <c r="O25" s="51"/>
      <c r="P25" s="46"/>
      <c r="Q25" s="46"/>
      <c r="R25" s="46"/>
      <c r="S25" s="46"/>
      <c r="T25" s="46"/>
      <c r="U25" s="46"/>
      <c r="V25" s="46"/>
      <c r="W25" s="51" t="s">
        <v>39</v>
      </c>
      <c r="X25" s="51"/>
      <c r="Y25" s="51"/>
      <c r="Z25" s="51"/>
      <c r="AA25" s="51"/>
      <c r="AB25" s="51"/>
      <c r="AC25" s="51"/>
      <c r="AD25" s="51"/>
      <c r="AE25" s="51"/>
      <c r="AF25" s="46"/>
      <c r="AG25" s="46"/>
      <c r="AH25" s="46"/>
      <c r="AI25" s="46"/>
      <c r="AJ25" s="46"/>
      <c r="AK25" s="51" t="s">
        <v>40</v>
      </c>
      <c r="AL25" s="51"/>
      <c r="AM25" s="51"/>
      <c r="AN25" s="51"/>
      <c r="AO25" s="51"/>
      <c r="AP25" s="46"/>
      <c r="AQ25" s="50"/>
      <c r="BE25" s="38"/>
    </row>
    <row r="26" s="2" customFormat="1" ht="14.4" customHeight="1">
      <c r="B26" s="52"/>
      <c r="C26" s="53"/>
      <c r="D26" s="54" t="s">
        <v>41</v>
      </c>
      <c r="E26" s="53"/>
      <c r="F26" s="54" t="s">
        <v>42</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43</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44</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45</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46</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47</v>
      </c>
      <c r="E32" s="60"/>
      <c r="F32" s="60"/>
      <c r="G32" s="60"/>
      <c r="H32" s="60"/>
      <c r="I32" s="60"/>
      <c r="J32" s="60"/>
      <c r="K32" s="60"/>
      <c r="L32" s="60"/>
      <c r="M32" s="60"/>
      <c r="N32" s="60"/>
      <c r="O32" s="60"/>
      <c r="P32" s="60"/>
      <c r="Q32" s="60"/>
      <c r="R32" s="60"/>
      <c r="S32" s="60"/>
      <c r="T32" s="61" t="s">
        <v>48</v>
      </c>
      <c r="U32" s="60"/>
      <c r="V32" s="60"/>
      <c r="W32" s="60"/>
      <c r="X32" s="62" t="s">
        <v>49</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50</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8618</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Náměstí Hloubětín</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23</v>
      </c>
      <c r="D44" s="73"/>
      <c r="E44" s="73"/>
      <c r="F44" s="73"/>
      <c r="G44" s="73"/>
      <c r="H44" s="73"/>
      <c r="I44" s="73"/>
      <c r="J44" s="73"/>
      <c r="K44" s="73"/>
      <c r="L44" s="83" t="str">
        <f>IF(K8="","",K8)</f>
        <v xml:space="preserve">Praha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 "","",AN8)</f>
        <v>6. 6. 2018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27</v>
      </c>
      <c r="D46" s="73"/>
      <c r="E46" s="73"/>
      <c r="F46" s="73"/>
      <c r="G46" s="73"/>
      <c r="H46" s="73"/>
      <c r="I46" s="73"/>
      <c r="J46" s="73"/>
      <c r="K46" s="73"/>
      <c r="L46" s="76" t="str">
        <f>IF(E11= "","",E11)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33</v>
      </c>
      <c r="AJ46" s="73"/>
      <c r="AK46" s="73"/>
      <c r="AL46" s="73"/>
      <c r="AM46" s="76" t="str">
        <f>IF(E17="","",E17)</f>
        <v xml:space="preserve"> </v>
      </c>
      <c r="AN46" s="76"/>
      <c r="AO46" s="76"/>
      <c r="AP46" s="76"/>
      <c r="AQ46" s="73"/>
      <c r="AR46" s="71"/>
      <c r="AS46" s="85" t="s">
        <v>51</v>
      </c>
      <c r="AT46" s="86"/>
      <c r="AU46" s="87"/>
      <c r="AV46" s="87"/>
      <c r="AW46" s="87"/>
      <c r="AX46" s="87"/>
      <c r="AY46" s="87"/>
      <c r="AZ46" s="87"/>
      <c r="BA46" s="87"/>
      <c r="BB46" s="87"/>
      <c r="BC46" s="87"/>
      <c r="BD46" s="88"/>
    </row>
    <row r="47" s="1" customFormat="1">
      <c r="B47" s="45"/>
      <c r="C47" s="75" t="s">
        <v>31</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52</v>
      </c>
      <c r="D49" s="96"/>
      <c r="E49" s="96"/>
      <c r="F49" s="96"/>
      <c r="G49" s="96"/>
      <c r="H49" s="97"/>
      <c r="I49" s="98" t="s">
        <v>53</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54</v>
      </c>
      <c r="AH49" s="96"/>
      <c r="AI49" s="96"/>
      <c r="AJ49" s="96"/>
      <c r="AK49" s="96"/>
      <c r="AL49" s="96"/>
      <c r="AM49" s="96"/>
      <c r="AN49" s="98" t="s">
        <v>55</v>
      </c>
      <c r="AO49" s="96"/>
      <c r="AP49" s="96"/>
      <c r="AQ49" s="100" t="s">
        <v>56</v>
      </c>
      <c r="AR49" s="71"/>
      <c r="AS49" s="101" t="s">
        <v>57</v>
      </c>
      <c r="AT49" s="102" t="s">
        <v>58</v>
      </c>
      <c r="AU49" s="102" t="s">
        <v>59</v>
      </c>
      <c r="AV49" s="102" t="s">
        <v>60</v>
      </c>
      <c r="AW49" s="102" t="s">
        <v>61</v>
      </c>
      <c r="AX49" s="102" t="s">
        <v>62</v>
      </c>
      <c r="AY49" s="102" t="s">
        <v>63</v>
      </c>
      <c r="AZ49" s="102" t="s">
        <v>64</v>
      </c>
      <c r="BA49" s="102" t="s">
        <v>65</v>
      </c>
      <c r="BB49" s="102" t="s">
        <v>66</v>
      </c>
      <c r="BC49" s="102" t="s">
        <v>67</v>
      </c>
      <c r="BD49" s="103" t="s">
        <v>68</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69</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ROUND(SUM(AG52:AG69),2)</f>
        <v>0</v>
      </c>
      <c r="AH51" s="109"/>
      <c r="AI51" s="109"/>
      <c r="AJ51" s="109"/>
      <c r="AK51" s="109"/>
      <c r="AL51" s="109"/>
      <c r="AM51" s="109"/>
      <c r="AN51" s="110">
        <f>SUM(AG51,AT51)</f>
        <v>0</v>
      </c>
      <c r="AO51" s="110"/>
      <c r="AP51" s="110"/>
      <c r="AQ51" s="111" t="s">
        <v>21</v>
      </c>
      <c r="AR51" s="82"/>
      <c r="AS51" s="112">
        <f>ROUND(SUM(AS52:AS69),2)</f>
        <v>0</v>
      </c>
      <c r="AT51" s="113">
        <f>ROUND(SUM(AV51:AW51),2)</f>
        <v>0</v>
      </c>
      <c r="AU51" s="114">
        <f>ROUND(SUM(AU52:AU69),5)</f>
        <v>0</v>
      </c>
      <c r="AV51" s="113">
        <f>ROUND(AZ51*L26,2)</f>
        <v>0</v>
      </c>
      <c r="AW51" s="113">
        <f>ROUND(BA51*L27,2)</f>
        <v>0</v>
      </c>
      <c r="AX51" s="113">
        <f>ROUND(BB51*L26,2)</f>
        <v>0</v>
      </c>
      <c r="AY51" s="113">
        <f>ROUND(BC51*L27,2)</f>
        <v>0</v>
      </c>
      <c r="AZ51" s="113">
        <f>ROUND(SUM(AZ52:AZ69),2)</f>
        <v>0</v>
      </c>
      <c r="BA51" s="113">
        <f>ROUND(SUM(BA52:BA69),2)</f>
        <v>0</v>
      </c>
      <c r="BB51" s="113">
        <f>ROUND(SUM(BB52:BB69),2)</f>
        <v>0</v>
      </c>
      <c r="BC51" s="113">
        <f>ROUND(SUM(BC52:BC69),2)</f>
        <v>0</v>
      </c>
      <c r="BD51" s="115">
        <f>ROUND(SUM(BD52:BD69),2)</f>
        <v>0</v>
      </c>
      <c r="BS51" s="116" t="s">
        <v>70</v>
      </c>
      <c r="BT51" s="116" t="s">
        <v>71</v>
      </c>
      <c r="BU51" s="117" t="s">
        <v>72</v>
      </c>
      <c r="BV51" s="116" t="s">
        <v>73</v>
      </c>
      <c r="BW51" s="116" t="s">
        <v>7</v>
      </c>
      <c r="BX51" s="116" t="s">
        <v>74</v>
      </c>
      <c r="CL51" s="116" t="s">
        <v>21</v>
      </c>
    </row>
    <row r="52" s="5" customFormat="1" ht="16.5" customHeight="1">
      <c r="A52" s="118" t="s">
        <v>75</v>
      </c>
      <c r="B52" s="119"/>
      <c r="C52" s="120"/>
      <c r="D52" s="121" t="s">
        <v>76</v>
      </c>
      <c r="E52" s="121"/>
      <c r="F52" s="121"/>
      <c r="G52" s="121"/>
      <c r="H52" s="121"/>
      <c r="I52" s="122"/>
      <c r="J52" s="121" t="s">
        <v>77</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100 - Bourací práce a ...'!J27</f>
        <v>0</v>
      </c>
      <c r="AH52" s="122"/>
      <c r="AI52" s="122"/>
      <c r="AJ52" s="122"/>
      <c r="AK52" s="122"/>
      <c r="AL52" s="122"/>
      <c r="AM52" s="122"/>
      <c r="AN52" s="123">
        <f>SUM(AG52,AT52)</f>
        <v>0</v>
      </c>
      <c r="AO52" s="122"/>
      <c r="AP52" s="122"/>
      <c r="AQ52" s="124" t="s">
        <v>78</v>
      </c>
      <c r="AR52" s="125"/>
      <c r="AS52" s="126">
        <v>0</v>
      </c>
      <c r="AT52" s="127">
        <f>ROUND(SUM(AV52:AW52),2)</f>
        <v>0</v>
      </c>
      <c r="AU52" s="128">
        <f>'SO 100 - Bourací práce a ...'!P82</f>
        <v>0</v>
      </c>
      <c r="AV52" s="127">
        <f>'SO 100 - Bourací práce a ...'!J30</f>
        <v>0</v>
      </c>
      <c r="AW52" s="127">
        <f>'SO 100 - Bourací práce a ...'!J31</f>
        <v>0</v>
      </c>
      <c r="AX52" s="127">
        <f>'SO 100 - Bourací práce a ...'!J32</f>
        <v>0</v>
      </c>
      <c r="AY52" s="127">
        <f>'SO 100 - Bourací práce a ...'!J33</f>
        <v>0</v>
      </c>
      <c r="AZ52" s="127">
        <f>'SO 100 - Bourací práce a ...'!F30</f>
        <v>0</v>
      </c>
      <c r="BA52" s="127">
        <f>'SO 100 - Bourací práce a ...'!F31</f>
        <v>0</v>
      </c>
      <c r="BB52" s="127">
        <f>'SO 100 - Bourací práce a ...'!F32</f>
        <v>0</v>
      </c>
      <c r="BC52" s="127">
        <f>'SO 100 - Bourací práce a ...'!F33</f>
        <v>0</v>
      </c>
      <c r="BD52" s="129">
        <f>'SO 100 - Bourací práce a ...'!F34</f>
        <v>0</v>
      </c>
      <c r="BT52" s="130" t="s">
        <v>79</v>
      </c>
      <c r="BV52" s="130" t="s">
        <v>73</v>
      </c>
      <c r="BW52" s="130" t="s">
        <v>80</v>
      </c>
      <c r="BX52" s="130" t="s">
        <v>7</v>
      </c>
      <c r="CL52" s="130" t="s">
        <v>21</v>
      </c>
      <c r="CM52" s="130" t="s">
        <v>81</v>
      </c>
    </row>
    <row r="53" s="5" customFormat="1" ht="16.5" customHeight="1">
      <c r="A53" s="118" t="s">
        <v>75</v>
      </c>
      <c r="B53" s="119"/>
      <c r="C53" s="120"/>
      <c r="D53" s="121" t="s">
        <v>82</v>
      </c>
      <c r="E53" s="121"/>
      <c r="F53" s="121"/>
      <c r="G53" s="121"/>
      <c r="H53" s="121"/>
      <c r="I53" s="122"/>
      <c r="J53" s="121" t="s">
        <v>83</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 101 - Zázemí pro stánky'!J27</f>
        <v>0</v>
      </c>
      <c r="AH53" s="122"/>
      <c r="AI53" s="122"/>
      <c r="AJ53" s="122"/>
      <c r="AK53" s="122"/>
      <c r="AL53" s="122"/>
      <c r="AM53" s="122"/>
      <c r="AN53" s="123">
        <f>SUM(AG53,AT53)</f>
        <v>0</v>
      </c>
      <c r="AO53" s="122"/>
      <c r="AP53" s="122"/>
      <c r="AQ53" s="124" t="s">
        <v>78</v>
      </c>
      <c r="AR53" s="125"/>
      <c r="AS53" s="126">
        <v>0</v>
      </c>
      <c r="AT53" s="127">
        <f>ROUND(SUM(AV53:AW53),2)</f>
        <v>0</v>
      </c>
      <c r="AU53" s="128">
        <f>'SO 101 - Zázemí pro stánky'!P95</f>
        <v>0</v>
      </c>
      <c r="AV53" s="127">
        <f>'SO 101 - Zázemí pro stánky'!J30</f>
        <v>0</v>
      </c>
      <c r="AW53" s="127">
        <f>'SO 101 - Zázemí pro stánky'!J31</f>
        <v>0</v>
      </c>
      <c r="AX53" s="127">
        <f>'SO 101 - Zázemí pro stánky'!J32</f>
        <v>0</v>
      </c>
      <c r="AY53" s="127">
        <f>'SO 101 - Zázemí pro stánky'!J33</f>
        <v>0</v>
      </c>
      <c r="AZ53" s="127">
        <f>'SO 101 - Zázemí pro stánky'!F30</f>
        <v>0</v>
      </c>
      <c r="BA53" s="127">
        <f>'SO 101 - Zázemí pro stánky'!F31</f>
        <v>0</v>
      </c>
      <c r="BB53" s="127">
        <f>'SO 101 - Zázemí pro stánky'!F32</f>
        <v>0</v>
      </c>
      <c r="BC53" s="127">
        <f>'SO 101 - Zázemí pro stánky'!F33</f>
        <v>0</v>
      </c>
      <c r="BD53" s="129">
        <f>'SO 101 - Zázemí pro stánky'!F34</f>
        <v>0</v>
      </c>
      <c r="BT53" s="130" t="s">
        <v>79</v>
      </c>
      <c r="BV53" s="130" t="s">
        <v>73</v>
      </c>
      <c r="BW53" s="130" t="s">
        <v>84</v>
      </c>
      <c r="BX53" s="130" t="s">
        <v>7</v>
      </c>
      <c r="CL53" s="130" t="s">
        <v>21</v>
      </c>
      <c r="CM53" s="130" t="s">
        <v>81</v>
      </c>
    </row>
    <row r="54" s="5" customFormat="1" ht="16.5" customHeight="1">
      <c r="A54" s="118" t="s">
        <v>75</v>
      </c>
      <c r="B54" s="119"/>
      <c r="C54" s="120"/>
      <c r="D54" s="121" t="s">
        <v>85</v>
      </c>
      <c r="E54" s="121"/>
      <c r="F54" s="121"/>
      <c r="G54" s="121"/>
      <c r="H54" s="121"/>
      <c r="I54" s="122"/>
      <c r="J54" s="121" t="s">
        <v>86</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 500 - Hřiště'!J27</f>
        <v>0</v>
      </c>
      <c r="AH54" s="122"/>
      <c r="AI54" s="122"/>
      <c r="AJ54" s="122"/>
      <c r="AK54" s="122"/>
      <c r="AL54" s="122"/>
      <c r="AM54" s="122"/>
      <c r="AN54" s="123">
        <f>SUM(AG54,AT54)</f>
        <v>0</v>
      </c>
      <c r="AO54" s="122"/>
      <c r="AP54" s="122"/>
      <c r="AQ54" s="124" t="s">
        <v>78</v>
      </c>
      <c r="AR54" s="125"/>
      <c r="AS54" s="126">
        <v>0</v>
      </c>
      <c r="AT54" s="127">
        <f>ROUND(SUM(AV54:AW54),2)</f>
        <v>0</v>
      </c>
      <c r="AU54" s="128">
        <f>'SO 500 - Hřiště'!P77</f>
        <v>0</v>
      </c>
      <c r="AV54" s="127">
        <f>'SO 500 - Hřiště'!J30</f>
        <v>0</v>
      </c>
      <c r="AW54" s="127">
        <f>'SO 500 - Hřiště'!J31</f>
        <v>0</v>
      </c>
      <c r="AX54" s="127">
        <f>'SO 500 - Hřiště'!J32</f>
        <v>0</v>
      </c>
      <c r="AY54" s="127">
        <f>'SO 500 - Hřiště'!J33</f>
        <v>0</v>
      </c>
      <c r="AZ54" s="127">
        <f>'SO 500 - Hřiště'!F30</f>
        <v>0</v>
      </c>
      <c r="BA54" s="127">
        <f>'SO 500 - Hřiště'!F31</f>
        <v>0</v>
      </c>
      <c r="BB54" s="127">
        <f>'SO 500 - Hřiště'!F32</f>
        <v>0</v>
      </c>
      <c r="BC54" s="127">
        <f>'SO 500 - Hřiště'!F33</f>
        <v>0</v>
      </c>
      <c r="BD54" s="129">
        <f>'SO 500 - Hřiště'!F34</f>
        <v>0</v>
      </c>
      <c r="BT54" s="130" t="s">
        <v>79</v>
      </c>
      <c r="BV54" s="130" t="s">
        <v>73</v>
      </c>
      <c r="BW54" s="130" t="s">
        <v>87</v>
      </c>
      <c r="BX54" s="130" t="s">
        <v>7</v>
      </c>
      <c r="CL54" s="130" t="s">
        <v>21</v>
      </c>
      <c r="CM54" s="130" t="s">
        <v>81</v>
      </c>
    </row>
    <row r="55" s="5" customFormat="1" ht="16.5" customHeight="1">
      <c r="A55" s="118" t="s">
        <v>75</v>
      </c>
      <c r="B55" s="119"/>
      <c r="C55" s="120"/>
      <c r="D55" s="121" t="s">
        <v>88</v>
      </c>
      <c r="E55" s="121"/>
      <c r="F55" s="121"/>
      <c r="G55" s="121"/>
      <c r="H55" s="121"/>
      <c r="I55" s="122"/>
      <c r="J55" s="121" t="s">
        <v>89</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'SO 300 - Otevřené sezení'!J27</f>
        <v>0</v>
      </c>
      <c r="AH55" s="122"/>
      <c r="AI55" s="122"/>
      <c r="AJ55" s="122"/>
      <c r="AK55" s="122"/>
      <c r="AL55" s="122"/>
      <c r="AM55" s="122"/>
      <c r="AN55" s="123">
        <f>SUM(AG55,AT55)</f>
        <v>0</v>
      </c>
      <c r="AO55" s="122"/>
      <c r="AP55" s="122"/>
      <c r="AQ55" s="124" t="s">
        <v>78</v>
      </c>
      <c r="AR55" s="125"/>
      <c r="AS55" s="126">
        <v>0</v>
      </c>
      <c r="AT55" s="127">
        <f>ROUND(SUM(AV55:AW55),2)</f>
        <v>0</v>
      </c>
      <c r="AU55" s="128">
        <f>'SO 300 - Otevřené sezení'!P85</f>
        <v>0</v>
      </c>
      <c r="AV55" s="127">
        <f>'SO 300 - Otevřené sezení'!J30</f>
        <v>0</v>
      </c>
      <c r="AW55" s="127">
        <f>'SO 300 - Otevřené sezení'!J31</f>
        <v>0</v>
      </c>
      <c r="AX55" s="127">
        <f>'SO 300 - Otevřené sezení'!J32</f>
        <v>0</v>
      </c>
      <c r="AY55" s="127">
        <f>'SO 300 - Otevřené sezení'!J33</f>
        <v>0</v>
      </c>
      <c r="AZ55" s="127">
        <f>'SO 300 - Otevřené sezení'!F30</f>
        <v>0</v>
      </c>
      <c r="BA55" s="127">
        <f>'SO 300 - Otevřené sezení'!F31</f>
        <v>0</v>
      </c>
      <c r="BB55" s="127">
        <f>'SO 300 - Otevřené sezení'!F32</f>
        <v>0</v>
      </c>
      <c r="BC55" s="127">
        <f>'SO 300 - Otevřené sezení'!F33</f>
        <v>0</v>
      </c>
      <c r="BD55" s="129">
        <f>'SO 300 - Otevřené sezení'!F34</f>
        <v>0</v>
      </c>
      <c r="BT55" s="130" t="s">
        <v>79</v>
      </c>
      <c r="BV55" s="130" t="s">
        <v>73</v>
      </c>
      <c r="BW55" s="130" t="s">
        <v>90</v>
      </c>
      <c r="BX55" s="130" t="s">
        <v>7</v>
      </c>
      <c r="CL55" s="130" t="s">
        <v>21</v>
      </c>
      <c r="CM55" s="130" t="s">
        <v>81</v>
      </c>
    </row>
    <row r="56" s="5" customFormat="1" ht="16.5" customHeight="1">
      <c r="A56" s="118" t="s">
        <v>75</v>
      </c>
      <c r="B56" s="119"/>
      <c r="C56" s="120"/>
      <c r="D56" s="121" t="s">
        <v>91</v>
      </c>
      <c r="E56" s="121"/>
      <c r="F56" s="121"/>
      <c r="G56" s="121"/>
      <c r="H56" s="121"/>
      <c r="I56" s="122"/>
      <c r="J56" s="121" t="s">
        <v>92</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'SO 700 - Fontána'!J27</f>
        <v>0</v>
      </c>
      <c r="AH56" s="122"/>
      <c r="AI56" s="122"/>
      <c r="AJ56" s="122"/>
      <c r="AK56" s="122"/>
      <c r="AL56" s="122"/>
      <c r="AM56" s="122"/>
      <c r="AN56" s="123">
        <f>SUM(AG56,AT56)</f>
        <v>0</v>
      </c>
      <c r="AO56" s="122"/>
      <c r="AP56" s="122"/>
      <c r="AQ56" s="124" t="s">
        <v>78</v>
      </c>
      <c r="AR56" s="125"/>
      <c r="AS56" s="126">
        <v>0</v>
      </c>
      <c r="AT56" s="127">
        <f>ROUND(SUM(AV56:AW56),2)</f>
        <v>0</v>
      </c>
      <c r="AU56" s="128">
        <f>'SO 700 - Fontána'!P85</f>
        <v>0</v>
      </c>
      <c r="AV56" s="127">
        <f>'SO 700 - Fontána'!J30</f>
        <v>0</v>
      </c>
      <c r="AW56" s="127">
        <f>'SO 700 - Fontána'!J31</f>
        <v>0</v>
      </c>
      <c r="AX56" s="127">
        <f>'SO 700 - Fontána'!J32</f>
        <v>0</v>
      </c>
      <c r="AY56" s="127">
        <f>'SO 700 - Fontána'!J33</f>
        <v>0</v>
      </c>
      <c r="AZ56" s="127">
        <f>'SO 700 - Fontána'!F30</f>
        <v>0</v>
      </c>
      <c r="BA56" s="127">
        <f>'SO 700 - Fontána'!F31</f>
        <v>0</v>
      </c>
      <c r="BB56" s="127">
        <f>'SO 700 - Fontána'!F32</f>
        <v>0</v>
      </c>
      <c r="BC56" s="127">
        <f>'SO 700 - Fontána'!F33</f>
        <v>0</v>
      </c>
      <c r="BD56" s="129">
        <f>'SO 700 - Fontána'!F34</f>
        <v>0</v>
      </c>
      <c r="BT56" s="130" t="s">
        <v>79</v>
      </c>
      <c r="BV56" s="130" t="s">
        <v>73</v>
      </c>
      <c r="BW56" s="130" t="s">
        <v>93</v>
      </c>
      <c r="BX56" s="130" t="s">
        <v>7</v>
      </c>
      <c r="CL56" s="130" t="s">
        <v>21</v>
      </c>
      <c r="CM56" s="130" t="s">
        <v>81</v>
      </c>
    </row>
    <row r="57" s="5" customFormat="1" ht="16.5" customHeight="1">
      <c r="A57" s="118" t="s">
        <v>75</v>
      </c>
      <c r="B57" s="119"/>
      <c r="C57" s="120"/>
      <c r="D57" s="121" t="s">
        <v>94</v>
      </c>
      <c r="E57" s="121"/>
      <c r="F57" s="121"/>
      <c r="G57" s="121"/>
      <c r="H57" s="121"/>
      <c r="I57" s="122"/>
      <c r="J57" s="121" t="s">
        <v>95</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'SO 600 - Ostatní vybavení'!J27</f>
        <v>0</v>
      </c>
      <c r="AH57" s="122"/>
      <c r="AI57" s="122"/>
      <c r="AJ57" s="122"/>
      <c r="AK57" s="122"/>
      <c r="AL57" s="122"/>
      <c r="AM57" s="122"/>
      <c r="AN57" s="123">
        <f>SUM(AG57,AT57)</f>
        <v>0</v>
      </c>
      <c r="AO57" s="122"/>
      <c r="AP57" s="122"/>
      <c r="AQ57" s="124" t="s">
        <v>78</v>
      </c>
      <c r="AR57" s="125"/>
      <c r="AS57" s="126">
        <v>0</v>
      </c>
      <c r="AT57" s="127">
        <f>ROUND(SUM(AV57:AW57),2)</f>
        <v>0</v>
      </c>
      <c r="AU57" s="128">
        <f>'SO 600 - Ostatní vybavení'!P78</f>
        <v>0</v>
      </c>
      <c r="AV57" s="127">
        <f>'SO 600 - Ostatní vybavení'!J30</f>
        <v>0</v>
      </c>
      <c r="AW57" s="127">
        <f>'SO 600 - Ostatní vybavení'!J31</f>
        <v>0</v>
      </c>
      <c r="AX57" s="127">
        <f>'SO 600 - Ostatní vybavení'!J32</f>
        <v>0</v>
      </c>
      <c r="AY57" s="127">
        <f>'SO 600 - Ostatní vybavení'!J33</f>
        <v>0</v>
      </c>
      <c r="AZ57" s="127">
        <f>'SO 600 - Ostatní vybavení'!F30</f>
        <v>0</v>
      </c>
      <c r="BA57" s="127">
        <f>'SO 600 - Ostatní vybavení'!F31</f>
        <v>0</v>
      </c>
      <c r="BB57" s="127">
        <f>'SO 600 - Ostatní vybavení'!F32</f>
        <v>0</v>
      </c>
      <c r="BC57" s="127">
        <f>'SO 600 - Ostatní vybavení'!F33</f>
        <v>0</v>
      </c>
      <c r="BD57" s="129">
        <f>'SO 600 - Ostatní vybavení'!F34</f>
        <v>0</v>
      </c>
      <c r="BT57" s="130" t="s">
        <v>79</v>
      </c>
      <c r="BV57" s="130" t="s">
        <v>73</v>
      </c>
      <c r="BW57" s="130" t="s">
        <v>96</v>
      </c>
      <c r="BX57" s="130" t="s">
        <v>7</v>
      </c>
      <c r="CL57" s="130" t="s">
        <v>21</v>
      </c>
      <c r="CM57" s="130" t="s">
        <v>81</v>
      </c>
    </row>
    <row r="58" s="5" customFormat="1" ht="16.5" customHeight="1">
      <c r="A58" s="118" t="s">
        <v>75</v>
      </c>
      <c r="B58" s="119"/>
      <c r="C58" s="120"/>
      <c r="D58" s="121" t="s">
        <v>97</v>
      </c>
      <c r="E58" s="121"/>
      <c r="F58" s="121"/>
      <c r="G58" s="121"/>
      <c r="H58" s="121"/>
      <c r="I58" s="122"/>
      <c r="J58" s="121" t="s">
        <v>98</v>
      </c>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3">
        <f>'SO 990 - Elektroinstalace'!J27</f>
        <v>0</v>
      </c>
      <c r="AH58" s="122"/>
      <c r="AI58" s="122"/>
      <c r="AJ58" s="122"/>
      <c r="AK58" s="122"/>
      <c r="AL58" s="122"/>
      <c r="AM58" s="122"/>
      <c r="AN58" s="123">
        <f>SUM(AG58,AT58)</f>
        <v>0</v>
      </c>
      <c r="AO58" s="122"/>
      <c r="AP58" s="122"/>
      <c r="AQ58" s="124" t="s">
        <v>78</v>
      </c>
      <c r="AR58" s="125"/>
      <c r="AS58" s="126">
        <v>0</v>
      </c>
      <c r="AT58" s="127">
        <f>ROUND(SUM(AV58:AW58),2)</f>
        <v>0</v>
      </c>
      <c r="AU58" s="128">
        <f>'SO 990 - Elektroinstalace'!P84</f>
        <v>0</v>
      </c>
      <c r="AV58" s="127">
        <f>'SO 990 - Elektroinstalace'!J30</f>
        <v>0</v>
      </c>
      <c r="AW58" s="127">
        <f>'SO 990 - Elektroinstalace'!J31</f>
        <v>0</v>
      </c>
      <c r="AX58" s="127">
        <f>'SO 990 - Elektroinstalace'!J32</f>
        <v>0</v>
      </c>
      <c r="AY58" s="127">
        <f>'SO 990 - Elektroinstalace'!J33</f>
        <v>0</v>
      </c>
      <c r="AZ58" s="127">
        <f>'SO 990 - Elektroinstalace'!F30</f>
        <v>0</v>
      </c>
      <c r="BA58" s="127">
        <f>'SO 990 - Elektroinstalace'!F31</f>
        <v>0</v>
      </c>
      <c r="BB58" s="127">
        <f>'SO 990 - Elektroinstalace'!F32</f>
        <v>0</v>
      </c>
      <c r="BC58" s="127">
        <f>'SO 990 - Elektroinstalace'!F33</f>
        <v>0</v>
      </c>
      <c r="BD58" s="129">
        <f>'SO 990 - Elektroinstalace'!F34</f>
        <v>0</v>
      </c>
      <c r="BT58" s="130" t="s">
        <v>79</v>
      </c>
      <c r="BV58" s="130" t="s">
        <v>73</v>
      </c>
      <c r="BW58" s="130" t="s">
        <v>99</v>
      </c>
      <c r="BX58" s="130" t="s">
        <v>7</v>
      </c>
      <c r="CL58" s="130" t="s">
        <v>21</v>
      </c>
      <c r="CM58" s="130" t="s">
        <v>81</v>
      </c>
    </row>
    <row r="59" s="5" customFormat="1" ht="16.5" customHeight="1">
      <c r="A59" s="118" t="s">
        <v>75</v>
      </c>
      <c r="B59" s="119"/>
      <c r="C59" s="120"/>
      <c r="D59" s="121" t="s">
        <v>100</v>
      </c>
      <c r="E59" s="121"/>
      <c r="F59" s="121"/>
      <c r="G59" s="121"/>
      <c r="H59" s="121"/>
      <c r="I59" s="122"/>
      <c r="J59" s="121" t="s">
        <v>101</v>
      </c>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3">
        <f>'SO 800 - Sadové úpravy'!J27</f>
        <v>0</v>
      </c>
      <c r="AH59" s="122"/>
      <c r="AI59" s="122"/>
      <c r="AJ59" s="122"/>
      <c r="AK59" s="122"/>
      <c r="AL59" s="122"/>
      <c r="AM59" s="122"/>
      <c r="AN59" s="123">
        <f>SUM(AG59,AT59)</f>
        <v>0</v>
      </c>
      <c r="AO59" s="122"/>
      <c r="AP59" s="122"/>
      <c r="AQ59" s="124" t="s">
        <v>78</v>
      </c>
      <c r="AR59" s="125"/>
      <c r="AS59" s="126">
        <v>0</v>
      </c>
      <c r="AT59" s="127">
        <f>ROUND(SUM(AV59:AW59),2)</f>
        <v>0</v>
      </c>
      <c r="AU59" s="128">
        <f>'SO 800 - Sadové úpravy'!P79</f>
        <v>0</v>
      </c>
      <c r="AV59" s="127">
        <f>'SO 800 - Sadové úpravy'!J30</f>
        <v>0</v>
      </c>
      <c r="AW59" s="127">
        <f>'SO 800 - Sadové úpravy'!J31</f>
        <v>0</v>
      </c>
      <c r="AX59" s="127">
        <f>'SO 800 - Sadové úpravy'!J32</f>
        <v>0</v>
      </c>
      <c r="AY59" s="127">
        <f>'SO 800 - Sadové úpravy'!J33</f>
        <v>0</v>
      </c>
      <c r="AZ59" s="127">
        <f>'SO 800 - Sadové úpravy'!F30</f>
        <v>0</v>
      </c>
      <c r="BA59" s="127">
        <f>'SO 800 - Sadové úpravy'!F31</f>
        <v>0</v>
      </c>
      <c r="BB59" s="127">
        <f>'SO 800 - Sadové úpravy'!F32</f>
        <v>0</v>
      </c>
      <c r="BC59" s="127">
        <f>'SO 800 - Sadové úpravy'!F33</f>
        <v>0</v>
      </c>
      <c r="BD59" s="129">
        <f>'SO 800 - Sadové úpravy'!F34</f>
        <v>0</v>
      </c>
      <c r="BT59" s="130" t="s">
        <v>79</v>
      </c>
      <c r="BV59" s="130" t="s">
        <v>73</v>
      </c>
      <c r="BW59" s="130" t="s">
        <v>102</v>
      </c>
      <c r="BX59" s="130" t="s">
        <v>7</v>
      </c>
      <c r="CL59" s="130" t="s">
        <v>21</v>
      </c>
      <c r="CM59" s="130" t="s">
        <v>81</v>
      </c>
    </row>
    <row r="60" s="5" customFormat="1" ht="63" customHeight="1">
      <c r="A60" s="118" t="s">
        <v>75</v>
      </c>
      <c r="B60" s="119"/>
      <c r="C60" s="120"/>
      <c r="D60" s="121" t="s">
        <v>103</v>
      </c>
      <c r="E60" s="121"/>
      <c r="F60" s="121"/>
      <c r="G60" s="121"/>
      <c r="H60" s="121"/>
      <c r="I60" s="122"/>
      <c r="J60" s="121" t="s">
        <v>104</v>
      </c>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3">
        <f>'TZB vně - Areálové r - TZ...'!J27</f>
        <v>0</v>
      </c>
      <c r="AH60" s="122"/>
      <c r="AI60" s="122"/>
      <c r="AJ60" s="122"/>
      <c r="AK60" s="122"/>
      <c r="AL60" s="122"/>
      <c r="AM60" s="122"/>
      <c r="AN60" s="123">
        <f>SUM(AG60,AT60)</f>
        <v>0</v>
      </c>
      <c r="AO60" s="122"/>
      <c r="AP60" s="122"/>
      <c r="AQ60" s="124" t="s">
        <v>78</v>
      </c>
      <c r="AR60" s="125"/>
      <c r="AS60" s="126">
        <v>0</v>
      </c>
      <c r="AT60" s="127">
        <f>ROUND(SUM(AV60:AW60),2)</f>
        <v>0</v>
      </c>
      <c r="AU60" s="128">
        <f>'TZB vně - Areálové r - TZ...'!P84</f>
        <v>0</v>
      </c>
      <c r="AV60" s="127">
        <f>'TZB vně - Areálové r - TZ...'!J30</f>
        <v>0</v>
      </c>
      <c r="AW60" s="127">
        <f>'TZB vně - Areálové r - TZ...'!J31</f>
        <v>0</v>
      </c>
      <c r="AX60" s="127">
        <f>'TZB vně - Areálové r - TZ...'!J32</f>
        <v>0</v>
      </c>
      <c r="AY60" s="127">
        <f>'TZB vně - Areálové r - TZ...'!J33</f>
        <v>0</v>
      </c>
      <c r="AZ60" s="127">
        <f>'TZB vně - Areálové r - TZ...'!F30</f>
        <v>0</v>
      </c>
      <c r="BA60" s="127">
        <f>'TZB vně - Areálové r - TZ...'!F31</f>
        <v>0</v>
      </c>
      <c r="BB60" s="127">
        <f>'TZB vně - Areálové r - TZ...'!F32</f>
        <v>0</v>
      </c>
      <c r="BC60" s="127">
        <f>'TZB vně - Areálové r - TZ...'!F33</f>
        <v>0</v>
      </c>
      <c r="BD60" s="129">
        <f>'TZB vně - Areálové r - TZ...'!F34</f>
        <v>0</v>
      </c>
      <c r="BT60" s="130" t="s">
        <v>79</v>
      </c>
      <c r="BV60" s="130" t="s">
        <v>73</v>
      </c>
      <c r="BW60" s="130" t="s">
        <v>105</v>
      </c>
      <c r="BX60" s="130" t="s">
        <v>7</v>
      </c>
      <c r="CL60" s="130" t="s">
        <v>21</v>
      </c>
      <c r="CM60" s="130" t="s">
        <v>81</v>
      </c>
    </row>
    <row r="61" s="5" customFormat="1" ht="63" customHeight="1">
      <c r="A61" s="118" t="s">
        <v>75</v>
      </c>
      <c r="B61" s="119"/>
      <c r="C61" s="120"/>
      <c r="D61" s="121" t="s">
        <v>106</v>
      </c>
      <c r="E61" s="121"/>
      <c r="F61" s="121"/>
      <c r="G61" s="121"/>
      <c r="H61" s="121"/>
      <c r="I61" s="122"/>
      <c r="J61" s="121" t="s">
        <v>107</v>
      </c>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3">
        <f>'TZB vně - Přeložka p - TZ...'!J27</f>
        <v>0</v>
      </c>
      <c r="AH61" s="122"/>
      <c r="AI61" s="122"/>
      <c r="AJ61" s="122"/>
      <c r="AK61" s="122"/>
      <c r="AL61" s="122"/>
      <c r="AM61" s="122"/>
      <c r="AN61" s="123">
        <f>SUM(AG61,AT61)</f>
        <v>0</v>
      </c>
      <c r="AO61" s="122"/>
      <c r="AP61" s="122"/>
      <c r="AQ61" s="124" t="s">
        <v>78</v>
      </c>
      <c r="AR61" s="125"/>
      <c r="AS61" s="126">
        <v>0</v>
      </c>
      <c r="AT61" s="127">
        <f>ROUND(SUM(AV61:AW61),2)</f>
        <v>0</v>
      </c>
      <c r="AU61" s="128">
        <f>'TZB vně - Přeložka p - TZ...'!P83</f>
        <v>0</v>
      </c>
      <c r="AV61" s="127">
        <f>'TZB vně - Přeložka p - TZ...'!J30</f>
        <v>0</v>
      </c>
      <c r="AW61" s="127">
        <f>'TZB vně - Přeložka p - TZ...'!J31</f>
        <v>0</v>
      </c>
      <c r="AX61" s="127">
        <f>'TZB vně - Přeložka p - TZ...'!J32</f>
        <v>0</v>
      </c>
      <c r="AY61" s="127">
        <f>'TZB vně - Přeložka p - TZ...'!J33</f>
        <v>0</v>
      </c>
      <c r="AZ61" s="127">
        <f>'TZB vně - Přeložka p - TZ...'!F30</f>
        <v>0</v>
      </c>
      <c r="BA61" s="127">
        <f>'TZB vně - Přeložka p - TZ...'!F31</f>
        <v>0</v>
      </c>
      <c r="BB61" s="127">
        <f>'TZB vně - Přeložka p - TZ...'!F32</f>
        <v>0</v>
      </c>
      <c r="BC61" s="127">
        <f>'TZB vně - Přeložka p - TZ...'!F33</f>
        <v>0</v>
      </c>
      <c r="BD61" s="129">
        <f>'TZB vně - Přeložka p - TZ...'!F34</f>
        <v>0</v>
      </c>
      <c r="BT61" s="130" t="s">
        <v>79</v>
      </c>
      <c r="BV61" s="130" t="s">
        <v>73</v>
      </c>
      <c r="BW61" s="130" t="s">
        <v>108</v>
      </c>
      <c r="BX61" s="130" t="s">
        <v>7</v>
      </c>
      <c r="CL61" s="130" t="s">
        <v>21</v>
      </c>
      <c r="CM61" s="130" t="s">
        <v>81</v>
      </c>
    </row>
    <row r="62" s="5" customFormat="1" ht="63" customHeight="1">
      <c r="A62" s="118" t="s">
        <v>75</v>
      </c>
      <c r="B62" s="119"/>
      <c r="C62" s="120"/>
      <c r="D62" s="121" t="s">
        <v>109</v>
      </c>
      <c r="E62" s="121"/>
      <c r="F62" s="121"/>
      <c r="G62" s="121"/>
      <c r="H62" s="121"/>
      <c r="I62" s="122"/>
      <c r="J62" s="121" t="s">
        <v>110</v>
      </c>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3">
        <f>'TZB vně - Přeložka v - TZ...'!J27</f>
        <v>0</v>
      </c>
      <c r="AH62" s="122"/>
      <c r="AI62" s="122"/>
      <c r="AJ62" s="122"/>
      <c r="AK62" s="122"/>
      <c r="AL62" s="122"/>
      <c r="AM62" s="122"/>
      <c r="AN62" s="123">
        <f>SUM(AG62,AT62)</f>
        <v>0</v>
      </c>
      <c r="AO62" s="122"/>
      <c r="AP62" s="122"/>
      <c r="AQ62" s="124" t="s">
        <v>78</v>
      </c>
      <c r="AR62" s="125"/>
      <c r="AS62" s="126">
        <v>0</v>
      </c>
      <c r="AT62" s="127">
        <f>ROUND(SUM(AV62:AW62),2)</f>
        <v>0</v>
      </c>
      <c r="AU62" s="128">
        <f>'TZB vně - Přeložka v - TZ...'!P87</f>
        <v>0</v>
      </c>
      <c r="AV62" s="127">
        <f>'TZB vně - Přeložka v - TZ...'!J30</f>
        <v>0</v>
      </c>
      <c r="AW62" s="127">
        <f>'TZB vně - Přeložka v - TZ...'!J31</f>
        <v>0</v>
      </c>
      <c r="AX62" s="127">
        <f>'TZB vně - Přeložka v - TZ...'!J32</f>
        <v>0</v>
      </c>
      <c r="AY62" s="127">
        <f>'TZB vně - Přeložka v - TZ...'!J33</f>
        <v>0</v>
      </c>
      <c r="AZ62" s="127">
        <f>'TZB vně - Přeložka v - TZ...'!F30</f>
        <v>0</v>
      </c>
      <c r="BA62" s="127">
        <f>'TZB vně - Přeložka v - TZ...'!F31</f>
        <v>0</v>
      </c>
      <c r="BB62" s="127">
        <f>'TZB vně - Přeložka v - TZ...'!F32</f>
        <v>0</v>
      </c>
      <c r="BC62" s="127">
        <f>'TZB vně - Přeložka v - TZ...'!F33</f>
        <v>0</v>
      </c>
      <c r="BD62" s="129">
        <f>'TZB vně - Přeložka v - TZ...'!F34</f>
        <v>0</v>
      </c>
      <c r="BT62" s="130" t="s">
        <v>79</v>
      </c>
      <c r="BV62" s="130" t="s">
        <v>73</v>
      </c>
      <c r="BW62" s="130" t="s">
        <v>111</v>
      </c>
      <c r="BX62" s="130" t="s">
        <v>7</v>
      </c>
      <c r="CL62" s="130" t="s">
        <v>21</v>
      </c>
      <c r="CM62" s="130" t="s">
        <v>81</v>
      </c>
    </row>
    <row r="63" s="5" customFormat="1" ht="63" customHeight="1">
      <c r="A63" s="118" t="s">
        <v>75</v>
      </c>
      <c r="B63" s="119"/>
      <c r="C63" s="120"/>
      <c r="D63" s="121" t="s">
        <v>112</v>
      </c>
      <c r="E63" s="121"/>
      <c r="F63" s="121"/>
      <c r="G63" s="121"/>
      <c r="H63" s="121"/>
      <c r="I63" s="122"/>
      <c r="J63" s="121" t="s">
        <v>113</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3">
        <f>'TZB vně - Přípoj (1) - TZ...'!J27</f>
        <v>0</v>
      </c>
      <c r="AH63" s="122"/>
      <c r="AI63" s="122"/>
      <c r="AJ63" s="122"/>
      <c r="AK63" s="122"/>
      <c r="AL63" s="122"/>
      <c r="AM63" s="122"/>
      <c r="AN63" s="123">
        <f>SUM(AG63,AT63)</f>
        <v>0</v>
      </c>
      <c r="AO63" s="122"/>
      <c r="AP63" s="122"/>
      <c r="AQ63" s="124" t="s">
        <v>78</v>
      </c>
      <c r="AR63" s="125"/>
      <c r="AS63" s="126">
        <v>0</v>
      </c>
      <c r="AT63" s="127">
        <f>ROUND(SUM(AV63:AW63),2)</f>
        <v>0</v>
      </c>
      <c r="AU63" s="128">
        <f>'TZB vně - Přípoj (1) - TZ...'!P86</f>
        <v>0</v>
      </c>
      <c r="AV63" s="127">
        <f>'TZB vně - Přípoj (1) - TZ...'!J30</f>
        <v>0</v>
      </c>
      <c r="AW63" s="127">
        <f>'TZB vně - Přípoj (1) - TZ...'!J31</f>
        <v>0</v>
      </c>
      <c r="AX63" s="127">
        <f>'TZB vně - Přípoj (1) - TZ...'!J32</f>
        <v>0</v>
      </c>
      <c r="AY63" s="127">
        <f>'TZB vně - Přípoj (1) - TZ...'!J33</f>
        <v>0</v>
      </c>
      <c r="AZ63" s="127">
        <f>'TZB vně - Přípoj (1) - TZ...'!F30</f>
        <v>0</v>
      </c>
      <c r="BA63" s="127">
        <f>'TZB vně - Přípoj (1) - TZ...'!F31</f>
        <v>0</v>
      </c>
      <c r="BB63" s="127">
        <f>'TZB vně - Přípoj (1) - TZ...'!F32</f>
        <v>0</v>
      </c>
      <c r="BC63" s="127">
        <f>'TZB vně - Přípoj (1) - TZ...'!F33</f>
        <v>0</v>
      </c>
      <c r="BD63" s="129">
        <f>'TZB vně - Přípoj (1) - TZ...'!F34</f>
        <v>0</v>
      </c>
      <c r="BT63" s="130" t="s">
        <v>79</v>
      </c>
      <c r="BV63" s="130" t="s">
        <v>73</v>
      </c>
      <c r="BW63" s="130" t="s">
        <v>114</v>
      </c>
      <c r="BX63" s="130" t="s">
        <v>7</v>
      </c>
      <c r="CL63" s="130" t="s">
        <v>21</v>
      </c>
      <c r="CM63" s="130" t="s">
        <v>81</v>
      </c>
    </row>
    <row r="64" s="5" customFormat="1" ht="63" customHeight="1">
      <c r="A64" s="118" t="s">
        <v>75</v>
      </c>
      <c r="B64" s="119"/>
      <c r="C64" s="120"/>
      <c r="D64" s="121" t="s">
        <v>115</v>
      </c>
      <c r="E64" s="121"/>
      <c r="F64" s="121"/>
      <c r="G64" s="121"/>
      <c r="H64" s="121"/>
      <c r="I64" s="122"/>
      <c r="J64" s="121" t="s">
        <v>116</v>
      </c>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3">
        <f>'TZB vně - Přípojka k - TZ...'!J27</f>
        <v>0</v>
      </c>
      <c r="AH64" s="122"/>
      <c r="AI64" s="122"/>
      <c r="AJ64" s="122"/>
      <c r="AK64" s="122"/>
      <c r="AL64" s="122"/>
      <c r="AM64" s="122"/>
      <c r="AN64" s="123">
        <f>SUM(AG64,AT64)</f>
        <v>0</v>
      </c>
      <c r="AO64" s="122"/>
      <c r="AP64" s="122"/>
      <c r="AQ64" s="124" t="s">
        <v>78</v>
      </c>
      <c r="AR64" s="125"/>
      <c r="AS64" s="126">
        <v>0</v>
      </c>
      <c r="AT64" s="127">
        <f>ROUND(SUM(AV64:AW64),2)</f>
        <v>0</v>
      </c>
      <c r="AU64" s="128">
        <f>'TZB vně - Přípojka k - TZ...'!P88</f>
        <v>0</v>
      </c>
      <c r="AV64" s="127">
        <f>'TZB vně - Přípojka k - TZ...'!J30</f>
        <v>0</v>
      </c>
      <c r="AW64" s="127">
        <f>'TZB vně - Přípojka k - TZ...'!J31</f>
        <v>0</v>
      </c>
      <c r="AX64" s="127">
        <f>'TZB vně - Přípojka k - TZ...'!J32</f>
        <v>0</v>
      </c>
      <c r="AY64" s="127">
        <f>'TZB vně - Přípojka k - TZ...'!J33</f>
        <v>0</v>
      </c>
      <c r="AZ64" s="127">
        <f>'TZB vně - Přípojka k - TZ...'!F30</f>
        <v>0</v>
      </c>
      <c r="BA64" s="127">
        <f>'TZB vně - Přípojka k - TZ...'!F31</f>
        <v>0</v>
      </c>
      <c r="BB64" s="127">
        <f>'TZB vně - Přípojka k - TZ...'!F32</f>
        <v>0</v>
      </c>
      <c r="BC64" s="127">
        <f>'TZB vně - Přípojka k - TZ...'!F33</f>
        <v>0</v>
      </c>
      <c r="BD64" s="129">
        <f>'TZB vně - Přípojka k - TZ...'!F34</f>
        <v>0</v>
      </c>
      <c r="BT64" s="130" t="s">
        <v>79</v>
      </c>
      <c r="BV64" s="130" t="s">
        <v>73</v>
      </c>
      <c r="BW64" s="130" t="s">
        <v>117</v>
      </c>
      <c r="BX64" s="130" t="s">
        <v>7</v>
      </c>
      <c r="CL64" s="130" t="s">
        <v>21</v>
      </c>
      <c r="CM64" s="130" t="s">
        <v>81</v>
      </c>
    </row>
    <row r="65" s="5" customFormat="1" ht="63" customHeight="1">
      <c r="A65" s="118" t="s">
        <v>75</v>
      </c>
      <c r="B65" s="119"/>
      <c r="C65" s="120"/>
      <c r="D65" s="121" t="s">
        <v>118</v>
      </c>
      <c r="E65" s="121"/>
      <c r="F65" s="121"/>
      <c r="G65" s="121"/>
      <c r="H65" s="121"/>
      <c r="I65" s="122"/>
      <c r="J65" s="121" t="s">
        <v>119</v>
      </c>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3">
        <f>'TZB vně - Přípojky_r - TZ...'!J27</f>
        <v>0</v>
      </c>
      <c r="AH65" s="122"/>
      <c r="AI65" s="122"/>
      <c r="AJ65" s="122"/>
      <c r="AK65" s="122"/>
      <c r="AL65" s="122"/>
      <c r="AM65" s="122"/>
      <c r="AN65" s="123">
        <f>SUM(AG65,AT65)</f>
        <v>0</v>
      </c>
      <c r="AO65" s="122"/>
      <c r="AP65" s="122"/>
      <c r="AQ65" s="124" t="s">
        <v>78</v>
      </c>
      <c r="AR65" s="125"/>
      <c r="AS65" s="126">
        <v>0</v>
      </c>
      <c r="AT65" s="127">
        <f>ROUND(SUM(AV65:AW65),2)</f>
        <v>0</v>
      </c>
      <c r="AU65" s="128">
        <f>'TZB vně - Přípojky_r - TZ...'!P86</f>
        <v>0</v>
      </c>
      <c r="AV65" s="127">
        <f>'TZB vně - Přípojky_r - TZ...'!J30</f>
        <v>0</v>
      </c>
      <c r="AW65" s="127">
        <f>'TZB vně - Přípojky_r - TZ...'!J31</f>
        <v>0</v>
      </c>
      <c r="AX65" s="127">
        <f>'TZB vně - Přípojky_r - TZ...'!J32</f>
        <v>0</v>
      </c>
      <c r="AY65" s="127">
        <f>'TZB vně - Přípojky_r - TZ...'!J33</f>
        <v>0</v>
      </c>
      <c r="AZ65" s="127">
        <f>'TZB vně - Přípojky_r - TZ...'!F30</f>
        <v>0</v>
      </c>
      <c r="BA65" s="127">
        <f>'TZB vně - Přípojky_r - TZ...'!F31</f>
        <v>0</v>
      </c>
      <c r="BB65" s="127">
        <f>'TZB vně - Přípojky_r - TZ...'!F32</f>
        <v>0</v>
      </c>
      <c r="BC65" s="127">
        <f>'TZB vně - Přípojky_r - TZ...'!F33</f>
        <v>0</v>
      </c>
      <c r="BD65" s="129">
        <f>'TZB vně - Přípojky_r - TZ...'!F34</f>
        <v>0</v>
      </c>
      <c r="BT65" s="130" t="s">
        <v>79</v>
      </c>
      <c r="BV65" s="130" t="s">
        <v>73</v>
      </c>
      <c r="BW65" s="130" t="s">
        <v>120</v>
      </c>
      <c r="BX65" s="130" t="s">
        <v>7</v>
      </c>
      <c r="CL65" s="130" t="s">
        <v>21</v>
      </c>
      <c r="CM65" s="130" t="s">
        <v>81</v>
      </c>
    </row>
    <row r="66" s="5" customFormat="1" ht="63" customHeight="1">
      <c r="A66" s="118" t="s">
        <v>75</v>
      </c>
      <c r="B66" s="119"/>
      <c r="C66" s="120"/>
      <c r="D66" s="121" t="s">
        <v>121</v>
      </c>
      <c r="E66" s="121"/>
      <c r="F66" s="121"/>
      <c r="G66" s="121"/>
      <c r="H66" s="121"/>
      <c r="I66" s="122"/>
      <c r="J66" s="121" t="s">
        <v>122</v>
      </c>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3">
        <f>'TZB vnitřky_SO 0 (1) - TZ...'!J27</f>
        <v>0</v>
      </c>
      <c r="AH66" s="122"/>
      <c r="AI66" s="122"/>
      <c r="AJ66" s="122"/>
      <c r="AK66" s="122"/>
      <c r="AL66" s="122"/>
      <c r="AM66" s="122"/>
      <c r="AN66" s="123">
        <f>SUM(AG66,AT66)</f>
        <v>0</v>
      </c>
      <c r="AO66" s="122"/>
      <c r="AP66" s="122"/>
      <c r="AQ66" s="124" t="s">
        <v>78</v>
      </c>
      <c r="AR66" s="125"/>
      <c r="AS66" s="126">
        <v>0</v>
      </c>
      <c r="AT66" s="127">
        <f>ROUND(SUM(AV66:AW66),2)</f>
        <v>0</v>
      </c>
      <c r="AU66" s="128">
        <f>'TZB vnitřky_SO 0 (1) - TZ...'!P82</f>
        <v>0</v>
      </c>
      <c r="AV66" s="127">
        <f>'TZB vnitřky_SO 0 (1) - TZ...'!J30</f>
        <v>0</v>
      </c>
      <c r="AW66" s="127">
        <f>'TZB vnitřky_SO 0 (1) - TZ...'!J31</f>
        <v>0</v>
      </c>
      <c r="AX66" s="127">
        <f>'TZB vnitřky_SO 0 (1) - TZ...'!J32</f>
        <v>0</v>
      </c>
      <c r="AY66" s="127">
        <f>'TZB vnitřky_SO 0 (1) - TZ...'!J33</f>
        <v>0</v>
      </c>
      <c r="AZ66" s="127">
        <f>'TZB vnitřky_SO 0 (1) - TZ...'!F30</f>
        <v>0</v>
      </c>
      <c r="BA66" s="127">
        <f>'TZB vnitřky_SO 0 (1) - TZ...'!F31</f>
        <v>0</v>
      </c>
      <c r="BB66" s="127">
        <f>'TZB vnitřky_SO 0 (1) - TZ...'!F32</f>
        <v>0</v>
      </c>
      <c r="BC66" s="127">
        <f>'TZB vnitřky_SO 0 (1) - TZ...'!F33</f>
        <v>0</v>
      </c>
      <c r="BD66" s="129">
        <f>'TZB vnitřky_SO 0 (1) - TZ...'!F34</f>
        <v>0</v>
      </c>
      <c r="BT66" s="130" t="s">
        <v>79</v>
      </c>
      <c r="BV66" s="130" t="s">
        <v>73</v>
      </c>
      <c r="BW66" s="130" t="s">
        <v>123</v>
      </c>
      <c r="BX66" s="130" t="s">
        <v>7</v>
      </c>
      <c r="CL66" s="130" t="s">
        <v>21</v>
      </c>
      <c r="CM66" s="130" t="s">
        <v>81</v>
      </c>
    </row>
    <row r="67" s="5" customFormat="1" ht="63" customHeight="1">
      <c r="A67" s="118" t="s">
        <v>75</v>
      </c>
      <c r="B67" s="119"/>
      <c r="C67" s="120"/>
      <c r="D67" s="121" t="s">
        <v>124</v>
      </c>
      <c r="E67" s="121"/>
      <c r="F67" s="121"/>
      <c r="G67" s="121"/>
      <c r="H67" s="121"/>
      <c r="I67" s="122"/>
      <c r="J67" s="121" t="s">
        <v>125</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3">
        <f>'TZB vnitřky_SO 0 (2) - TZ...'!J27</f>
        <v>0</v>
      </c>
      <c r="AH67" s="122"/>
      <c r="AI67" s="122"/>
      <c r="AJ67" s="122"/>
      <c r="AK67" s="122"/>
      <c r="AL67" s="122"/>
      <c r="AM67" s="122"/>
      <c r="AN67" s="123">
        <f>SUM(AG67,AT67)</f>
        <v>0</v>
      </c>
      <c r="AO67" s="122"/>
      <c r="AP67" s="122"/>
      <c r="AQ67" s="124" t="s">
        <v>78</v>
      </c>
      <c r="AR67" s="125"/>
      <c r="AS67" s="126">
        <v>0</v>
      </c>
      <c r="AT67" s="127">
        <f>ROUND(SUM(AV67:AW67),2)</f>
        <v>0</v>
      </c>
      <c r="AU67" s="128">
        <f>'TZB vnitřky_SO 0 (2) - TZ...'!P82</f>
        <v>0</v>
      </c>
      <c r="AV67" s="127">
        <f>'TZB vnitřky_SO 0 (2) - TZ...'!J30</f>
        <v>0</v>
      </c>
      <c r="AW67" s="127">
        <f>'TZB vnitřky_SO 0 (2) - TZ...'!J31</f>
        <v>0</v>
      </c>
      <c r="AX67" s="127">
        <f>'TZB vnitřky_SO 0 (2) - TZ...'!J32</f>
        <v>0</v>
      </c>
      <c r="AY67" s="127">
        <f>'TZB vnitřky_SO 0 (2) - TZ...'!J33</f>
        <v>0</v>
      </c>
      <c r="AZ67" s="127">
        <f>'TZB vnitřky_SO 0 (2) - TZ...'!F30</f>
        <v>0</v>
      </c>
      <c r="BA67" s="127">
        <f>'TZB vnitřky_SO 0 (2) - TZ...'!F31</f>
        <v>0</v>
      </c>
      <c r="BB67" s="127">
        <f>'TZB vnitřky_SO 0 (2) - TZ...'!F32</f>
        <v>0</v>
      </c>
      <c r="BC67" s="127">
        <f>'TZB vnitřky_SO 0 (2) - TZ...'!F33</f>
        <v>0</v>
      </c>
      <c r="BD67" s="129">
        <f>'TZB vnitřky_SO 0 (2) - TZ...'!F34</f>
        <v>0</v>
      </c>
      <c r="BT67" s="130" t="s">
        <v>79</v>
      </c>
      <c r="BV67" s="130" t="s">
        <v>73</v>
      </c>
      <c r="BW67" s="130" t="s">
        <v>126</v>
      </c>
      <c r="BX67" s="130" t="s">
        <v>7</v>
      </c>
      <c r="CL67" s="130" t="s">
        <v>21</v>
      </c>
      <c r="CM67" s="130" t="s">
        <v>81</v>
      </c>
    </row>
    <row r="68" s="5" customFormat="1" ht="63" customHeight="1">
      <c r="A68" s="118" t="s">
        <v>75</v>
      </c>
      <c r="B68" s="119"/>
      <c r="C68" s="120"/>
      <c r="D68" s="121" t="s">
        <v>127</v>
      </c>
      <c r="E68" s="121"/>
      <c r="F68" s="121"/>
      <c r="G68" s="121"/>
      <c r="H68" s="121"/>
      <c r="I68" s="122"/>
      <c r="J68" s="121" t="s">
        <v>128</v>
      </c>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3">
        <f>'TZB vnitřky_SO 01 -  - TZ...'!J27</f>
        <v>0</v>
      </c>
      <c r="AH68" s="122"/>
      <c r="AI68" s="122"/>
      <c r="AJ68" s="122"/>
      <c r="AK68" s="122"/>
      <c r="AL68" s="122"/>
      <c r="AM68" s="122"/>
      <c r="AN68" s="123">
        <f>SUM(AG68,AT68)</f>
        <v>0</v>
      </c>
      <c r="AO68" s="122"/>
      <c r="AP68" s="122"/>
      <c r="AQ68" s="124" t="s">
        <v>78</v>
      </c>
      <c r="AR68" s="125"/>
      <c r="AS68" s="126">
        <v>0</v>
      </c>
      <c r="AT68" s="127">
        <f>ROUND(SUM(AV68:AW68),2)</f>
        <v>0</v>
      </c>
      <c r="AU68" s="128">
        <f>'TZB vnitřky_SO 01 -  - TZ...'!P87</f>
        <v>0</v>
      </c>
      <c r="AV68" s="127">
        <f>'TZB vnitřky_SO 01 -  - TZ...'!J30</f>
        <v>0</v>
      </c>
      <c r="AW68" s="127">
        <f>'TZB vnitřky_SO 01 -  - TZ...'!J31</f>
        <v>0</v>
      </c>
      <c r="AX68" s="127">
        <f>'TZB vnitřky_SO 01 -  - TZ...'!J32</f>
        <v>0</v>
      </c>
      <c r="AY68" s="127">
        <f>'TZB vnitřky_SO 01 -  - TZ...'!J33</f>
        <v>0</v>
      </c>
      <c r="AZ68" s="127">
        <f>'TZB vnitřky_SO 01 -  - TZ...'!F30</f>
        <v>0</v>
      </c>
      <c r="BA68" s="127">
        <f>'TZB vnitřky_SO 01 -  - TZ...'!F31</f>
        <v>0</v>
      </c>
      <c r="BB68" s="127">
        <f>'TZB vnitřky_SO 01 -  - TZ...'!F32</f>
        <v>0</v>
      </c>
      <c r="BC68" s="127">
        <f>'TZB vnitřky_SO 01 -  - TZ...'!F33</f>
        <v>0</v>
      </c>
      <c r="BD68" s="129">
        <f>'TZB vnitřky_SO 01 -  - TZ...'!F34</f>
        <v>0</v>
      </c>
      <c r="BT68" s="130" t="s">
        <v>79</v>
      </c>
      <c r="BV68" s="130" t="s">
        <v>73</v>
      </c>
      <c r="BW68" s="130" t="s">
        <v>129</v>
      </c>
      <c r="BX68" s="130" t="s">
        <v>7</v>
      </c>
      <c r="CL68" s="130" t="s">
        <v>21</v>
      </c>
      <c r="CM68" s="130" t="s">
        <v>81</v>
      </c>
    </row>
    <row r="69" s="5" customFormat="1" ht="16.5" customHeight="1">
      <c r="A69" s="118" t="s">
        <v>75</v>
      </c>
      <c r="B69" s="119"/>
      <c r="C69" s="120"/>
      <c r="D69" s="121" t="s">
        <v>130</v>
      </c>
      <c r="E69" s="121"/>
      <c r="F69" s="121"/>
      <c r="G69" s="121"/>
      <c r="H69" s="121"/>
      <c r="I69" s="122"/>
      <c r="J69" s="121" t="s">
        <v>131</v>
      </c>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3">
        <f>'SO 900 - VRN'!J27</f>
        <v>0</v>
      </c>
      <c r="AH69" s="122"/>
      <c r="AI69" s="122"/>
      <c r="AJ69" s="122"/>
      <c r="AK69" s="122"/>
      <c r="AL69" s="122"/>
      <c r="AM69" s="122"/>
      <c r="AN69" s="123">
        <f>SUM(AG69,AT69)</f>
        <v>0</v>
      </c>
      <c r="AO69" s="122"/>
      <c r="AP69" s="122"/>
      <c r="AQ69" s="124" t="s">
        <v>78</v>
      </c>
      <c r="AR69" s="125"/>
      <c r="AS69" s="131">
        <v>0</v>
      </c>
      <c r="AT69" s="132">
        <f>ROUND(SUM(AV69:AW69),2)</f>
        <v>0</v>
      </c>
      <c r="AU69" s="133">
        <f>'SO 900 - VRN'!P83</f>
        <v>0</v>
      </c>
      <c r="AV69" s="132">
        <f>'SO 900 - VRN'!J30</f>
        <v>0</v>
      </c>
      <c r="AW69" s="132">
        <f>'SO 900 - VRN'!J31</f>
        <v>0</v>
      </c>
      <c r="AX69" s="132">
        <f>'SO 900 - VRN'!J32</f>
        <v>0</v>
      </c>
      <c r="AY69" s="132">
        <f>'SO 900 - VRN'!J33</f>
        <v>0</v>
      </c>
      <c r="AZ69" s="132">
        <f>'SO 900 - VRN'!F30</f>
        <v>0</v>
      </c>
      <c r="BA69" s="132">
        <f>'SO 900 - VRN'!F31</f>
        <v>0</v>
      </c>
      <c r="BB69" s="132">
        <f>'SO 900 - VRN'!F32</f>
        <v>0</v>
      </c>
      <c r="BC69" s="132">
        <f>'SO 900 - VRN'!F33</f>
        <v>0</v>
      </c>
      <c r="BD69" s="134">
        <f>'SO 900 - VRN'!F34</f>
        <v>0</v>
      </c>
      <c r="BT69" s="130" t="s">
        <v>79</v>
      </c>
      <c r="BV69" s="130" t="s">
        <v>73</v>
      </c>
      <c r="BW69" s="130" t="s">
        <v>132</v>
      </c>
      <c r="BX69" s="130" t="s">
        <v>7</v>
      </c>
      <c r="CL69" s="130" t="s">
        <v>21</v>
      </c>
      <c r="CM69" s="130" t="s">
        <v>81</v>
      </c>
    </row>
    <row r="70" s="1" customFormat="1" ht="30" customHeight="1">
      <c r="B70" s="45"/>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1"/>
    </row>
    <row r="71" s="1" customFormat="1" ht="6.96" customHeight="1">
      <c r="B71" s="6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71"/>
    </row>
  </sheetData>
  <sheetProtection sheet="1" formatColumns="0" formatRows="0" objects="1" scenarios="1" spinCount="100000" saltValue="vShy9QJHYYMQKlVhzCDFYFo9YBkZbmeEyJj9kwNETR3kMM83HSznkYbuNuc4dqMYAaTx8h8Yc6gDPoqf2bXSqQ==" hashValue="/I3O15ynkAl+X23yprOHOwHjWyFEeH2WYKWKiFoSB/KX45bcolgElNeaH0PlzGg1xWQvNdI71osklLwnqgI6YQ==" algorithmName="SHA-512" password="CC35"/>
  <mergeCells count="10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N65:AP65"/>
    <mergeCell ref="AG65:AM65"/>
    <mergeCell ref="D65:H65"/>
    <mergeCell ref="J65:AF65"/>
    <mergeCell ref="AN66:AP66"/>
    <mergeCell ref="AG66:AM66"/>
    <mergeCell ref="D66:H66"/>
    <mergeCell ref="J66:AF66"/>
    <mergeCell ref="AN67:AP67"/>
    <mergeCell ref="AG67:AM67"/>
    <mergeCell ref="D67:H67"/>
    <mergeCell ref="J67:AF67"/>
    <mergeCell ref="AN68:AP68"/>
    <mergeCell ref="AG68:AM68"/>
    <mergeCell ref="D68:H68"/>
    <mergeCell ref="J68:AF68"/>
    <mergeCell ref="AN69:AP69"/>
    <mergeCell ref="AG69:AM69"/>
    <mergeCell ref="D69:H69"/>
    <mergeCell ref="J69:AF69"/>
    <mergeCell ref="AG51:AM51"/>
    <mergeCell ref="AN51:AP51"/>
    <mergeCell ref="AR2:BE2"/>
  </mergeCells>
  <hyperlinks>
    <hyperlink ref="K1:S1" location="C2" display="1) Rekapitulace stavby"/>
    <hyperlink ref="W1:AI1" location="C51" display="2) Rekapitulace objektů stavby a soupisů prací"/>
    <hyperlink ref="A52" location="'SO 100 - Bourací práce a ...'!C2" display="/"/>
    <hyperlink ref="A53" location="'SO 101 - Zázemí pro stánky'!C2" display="/"/>
    <hyperlink ref="A54" location="'SO 500 - Hřiště'!C2" display="/"/>
    <hyperlink ref="A55" location="'SO 300 - Otevřené sezení'!C2" display="/"/>
    <hyperlink ref="A56" location="'SO 700 - Fontána'!C2" display="/"/>
    <hyperlink ref="A57" location="'SO 600 - Ostatní vybavení'!C2" display="/"/>
    <hyperlink ref="A58" location="'SO 990 - Elektroinstalace'!C2" display="/"/>
    <hyperlink ref="A59" location="'SO 800 - Sadové úpravy'!C2" display="/"/>
    <hyperlink ref="A60" location="'TZB vně - Areálové r - TZ...'!C2" display="/"/>
    <hyperlink ref="A61" location="'TZB vně - Přeložka p - TZ...'!C2" display="/"/>
    <hyperlink ref="A62" location="'TZB vně - Přeložka v - TZ...'!C2" display="/"/>
    <hyperlink ref="A63" location="'TZB vně - Přípoj (1) - TZ...'!C2" display="/"/>
    <hyperlink ref="A64" location="'TZB vně - Přípojka k - TZ...'!C2" display="/"/>
    <hyperlink ref="A65" location="'TZB vně - Přípojky_r - TZ...'!C2" display="/"/>
    <hyperlink ref="A66" location="'TZB vnitřky_SO 0 (1) - TZ...'!C2" display="/"/>
    <hyperlink ref="A67" location="'TZB vnitřky_SO 0 (2) - TZ...'!C2" display="/"/>
    <hyperlink ref="A68" location="'TZB vnitřky_SO 01 -  - TZ...'!C2" display="/"/>
    <hyperlink ref="A69" location="'SO 900 - VRN'!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105</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1794</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29</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ROUND(J84,2)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ROUND(SUM(BE84:BE146), 2)</f>
        <v>0</v>
      </c>
      <c r="G30" s="46"/>
      <c r="H30" s="46"/>
      <c r="I30" s="157">
        <v>0.20999999999999999</v>
      </c>
      <c r="J30" s="156">
        <f>ROUND(ROUND((SUM(BE84:BE146)), 2)*I30, 2)</f>
        <v>0</v>
      </c>
      <c r="K30" s="50"/>
    </row>
    <row r="31" s="1" customFormat="1" ht="14.4" customHeight="1">
      <c r="B31" s="45"/>
      <c r="C31" s="46"/>
      <c r="D31" s="46"/>
      <c r="E31" s="54" t="s">
        <v>43</v>
      </c>
      <c r="F31" s="156">
        <f>ROUND(SUM(BF84:BF146), 2)</f>
        <v>0</v>
      </c>
      <c r="G31" s="46"/>
      <c r="H31" s="46"/>
      <c r="I31" s="157">
        <v>0.14999999999999999</v>
      </c>
      <c r="J31" s="156">
        <f>ROUND(ROUND((SUM(BF84:BF146)), 2)*I31, 2)</f>
        <v>0</v>
      </c>
      <c r="K31" s="50"/>
    </row>
    <row r="32" hidden="1" s="1" customFormat="1" ht="14.4" customHeight="1">
      <c r="B32" s="45"/>
      <c r="C32" s="46"/>
      <c r="D32" s="46"/>
      <c r="E32" s="54" t="s">
        <v>44</v>
      </c>
      <c r="F32" s="156">
        <f>ROUND(SUM(BG84:BG146), 2)</f>
        <v>0</v>
      </c>
      <c r="G32" s="46"/>
      <c r="H32" s="46"/>
      <c r="I32" s="157">
        <v>0.20999999999999999</v>
      </c>
      <c r="J32" s="156">
        <v>0</v>
      </c>
      <c r="K32" s="50"/>
    </row>
    <row r="33" hidden="1" s="1" customFormat="1" ht="14.4" customHeight="1">
      <c r="B33" s="45"/>
      <c r="C33" s="46"/>
      <c r="D33" s="46"/>
      <c r="E33" s="54" t="s">
        <v>45</v>
      </c>
      <c r="F33" s="156">
        <f>ROUND(SUM(BH84:BH146), 2)</f>
        <v>0</v>
      </c>
      <c r="G33" s="46"/>
      <c r="H33" s="46"/>
      <c r="I33" s="157">
        <v>0.14999999999999999</v>
      </c>
      <c r="J33" s="156">
        <v>0</v>
      </c>
      <c r="K33" s="50"/>
    </row>
    <row r="34" hidden="1" s="1" customFormat="1" ht="14.4" customHeight="1">
      <c r="B34" s="45"/>
      <c r="C34" s="46"/>
      <c r="D34" s="46"/>
      <c r="E34" s="54" t="s">
        <v>46</v>
      </c>
      <c r="F34" s="156">
        <f>ROUND(SUM(BI84:BI146),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TZB vně - Areálové r - TZB vně - Areálové rozvody ...</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J84</f>
        <v>0</v>
      </c>
      <c r="K56" s="50"/>
      <c r="AU56" s="23" t="s">
        <v>145</v>
      </c>
    </row>
    <row r="57" s="7" customFormat="1" ht="24.96" customHeight="1">
      <c r="B57" s="176"/>
      <c r="C57" s="177"/>
      <c r="D57" s="178" t="s">
        <v>146</v>
      </c>
      <c r="E57" s="179"/>
      <c r="F57" s="179"/>
      <c r="G57" s="179"/>
      <c r="H57" s="179"/>
      <c r="I57" s="180"/>
      <c r="J57" s="181">
        <f>J85</f>
        <v>0</v>
      </c>
      <c r="K57" s="182"/>
    </row>
    <row r="58" s="8" customFormat="1" ht="19.92" customHeight="1">
      <c r="B58" s="183"/>
      <c r="C58" s="184"/>
      <c r="D58" s="185" t="s">
        <v>147</v>
      </c>
      <c r="E58" s="186"/>
      <c r="F58" s="186"/>
      <c r="G58" s="186"/>
      <c r="H58" s="186"/>
      <c r="I58" s="187"/>
      <c r="J58" s="188">
        <f>J86</f>
        <v>0</v>
      </c>
      <c r="K58" s="189"/>
    </row>
    <row r="59" s="8" customFormat="1" ht="19.92" customHeight="1">
      <c r="B59" s="183"/>
      <c r="C59" s="184"/>
      <c r="D59" s="185" t="s">
        <v>378</v>
      </c>
      <c r="E59" s="186"/>
      <c r="F59" s="186"/>
      <c r="G59" s="186"/>
      <c r="H59" s="186"/>
      <c r="I59" s="187"/>
      <c r="J59" s="188">
        <f>J124</f>
        <v>0</v>
      </c>
      <c r="K59" s="189"/>
    </row>
    <row r="60" s="8" customFormat="1" ht="19.92" customHeight="1">
      <c r="B60" s="183"/>
      <c r="C60" s="184"/>
      <c r="D60" s="185" t="s">
        <v>1795</v>
      </c>
      <c r="E60" s="186"/>
      <c r="F60" s="186"/>
      <c r="G60" s="186"/>
      <c r="H60" s="186"/>
      <c r="I60" s="187"/>
      <c r="J60" s="188">
        <f>J128</f>
        <v>0</v>
      </c>
      <c r="K60" s="189"/>
    </row>
    <row r="61" s="8" customFormat="1" ht="19.92" customHeight="1">
      <c r="B61" s="183"/>
      <c r="C61" s="184"/>
      <c r="D61" s="185" t="s">
        <v>151</v>
      </c>
      <c r="E61" s="186"/>
      <c r="F61" s="186"/>
      <c r="G61" s="186"/>
      <c r="H61" s="186"/>
      <c r="I61" s="187"/>
      <c r="J61" s="188">
        <f>J138</f>
        <v>0</v>
      </c>
      <c r="K61" s="189"/>
    </row>
    <row r="62" s="7" customFormat="1" ht="24.96" customHeight="1">
      <c r="B62" s="176"/>
      <c r="C62" s="177"/>
      <c r="D62" s="178" t="s">
        <v>1796</v>
      </c>
      <c r="E62" s="179"/>
      <c r="F62" s="179"/>
      <c r="G62" s="179"/>
      <c r="H62" s="179"/>
      <c r="I62" s="180"/>
      <c r="J62" s="181">
        <f>J141</f>
        <v>0</v>
      </c>
      <c r="K62" s="182"/>
    </row>
    <row r="63" s="8" customFormat="1" ht="19.92" customHeight="1">
      <c r="B63" s="183"/>
      <c r="C63" s="184"/>
      <c r="D63" s="185" t="s">
        <v>1797</v>
      </c>
      <c r="E63" s="186"/>
      <c r="F63" s="186"/>
      <c r="G63" s="186"/>
      <c r="H63" s="186"/>
      <c r="I63" s="187"/>
      <c r="J63" s="188">
        <f>J142</f>
        <v>0</v>
      </c>
      <c r="K63" s="189"/>
    </row>
    <row r="64" s="8" customFormat="1" ht="19.92" customHeight="1">
      <c r="B64" s="183"/>
      <c r="C64" s="184"/>
      <c r="D64" s="185" t="s">
        <v>1798</v>
      </c>
      <c r="E64" s="186"/>
      <c r="F64" s="186"/>
      <c r="G64" s="186"/>
      <c r="H64" s="186"/>
      <c r="I64" s="187"/>
      <c r="J64" s="188">
        <f>J145</f>
        <v>0</v>
      </c>
      <c r="K64" s="189"/>
    </row>
    <row r="65" s="1" customFormat="1" ht="21.84" customHeight="1">
      <c r="B65" s="45"/>
      <c r="C65" s="46"/>
      <c r="D65" s="46"/>
      <c r="E65" s="46"/>
      <c r="F65" s="46"/>
      <c r="G65" s="46"/>
      <c r="H65" s="46"/>
      <c r="I65" s="143"/>
      <c r="J65" s="46"/>
      <c r="K65" s="50"/>
    </row>
    <row r="66" s="1" customFormat="1" ht="6.96" customHeight="1">
      <c r="B66" s="66"/>
      <c r="C66" s="67"/>
      <c r="D66" s="67"/>
      <c r="E66" s="67"/>
      <c r="F66" s="67"/>
      <c r="G66" s="67"/>
      <c r="H66" s="67"/>
      <c r="I66" s="165"/>
      <c r="J66" s="67"/>
      <c r="K66" s="68"/>
    </row>
    <row r="70" s="1" customFormat="1" ht="6.96" customHeight="1">
      <c r="B70" s="69"/>
      <c r="C70" s="70"/>
      <c r="D70" s="70"/>
      <c r="E70" s="70"/>
      <c r="F70" s="70"/>
      <c r="G70" s="70"/>
      <c r="H70" s="70"/>
      <c r="I70" s="168"/>
      <c r="J70" s="70"/>
      <c r="K70" s="70"/>
      <c r="L70" s="71"/>
    </row>
    <row r="71" s="1" customFormat="1" ht="36.96" customHeight="1">
      <c r="B71" s="45"/>
      <c r="C71" s="72" t="s">
        <v>152</v>
      </c>
      <c r="D71" s="73"/>
      <c r="E71" s="73"/>
      <c r="F71" s="73"/>
      <c r="G71" s="73"/>
      <c r="H71" s="73"/>
      <c r="I71" s="190"/>
      <c r="J71" s="73"/>
      <c r="K71" s="73"/>
      <c r="L71" s="71"/>
    </row>
    <row r="72" s="1" customFormat="1" ht="6.96" customHeight="1">
      <c r="B72" s="45"/>
      <c r="C72" s="73"/>
      <c r="D72" s="73"/>
      <c r="E72" s="73"/>
      <c r="F72" s="73"/>
      <c r="G72" s="73"/>
      <c r="H72" s="73"/>
      <c r="I72" s="190"/>
      <c r="J72" s="73"/>
      <c r="K72" s="73"/>
      <c r="L72" s="71"/>
    </row>
    <row r="73" s="1" customFormat="1" ht="14.4" customHeight="1">
      <c r="B73" s="45"/>
      <c r="C73" s="75" t="s">
        <v>18</v>
      </c>
      <c r="D73" s="73"/>
      <c r="E73" s="73"/>
      <c r="F73" s="73"/>
      <c r="G73" s="73"/>
      <c r="H73" s="73"/>
      <c r="I73" s="190"/>
      <c r="J73" s="73"/>
      <c r="K73" s="73"/>
      <c r="L73" s="71"/>
    </row>
    <row r="74" s="1" customFormat="1" ht="16.5" customHeight="1">
      <c r="B74" s="45"/>
      <c r="C74" s="73"/>
      <c r="D74" s="73"/>
      <c r="E74" s="191" t="str">
        <f>E7</f>
        <v>Náměstí Hloubětín</v>
      </c>
      <c r="F74" s="75"/>
      <c r="G74" s="75"/>
      <c r="H74" s="75"/>
      <c r="I74" s="190"/>
      <c r="J74" s="73"/>
      <c r="K74" s="73"/>
      <c r="L74" s="71"/>
    </row>
    <row r="75" s="1" customFormat="1" ht="14.4" customHeight="1">
      <c r="B75" s="45"/>
      <c r="C75" s="75" t="s">
        <v>139</v>
      </c>
      <c r="D75" s="73"/>
      <c r="E75" s="73"/>
      <c r="F75" s="73"/>
      <c r="G75" s="73"/>
      <c r="H75" s="73"/>
      <c r="I75" s="190"/>
      <c r="J75" s="73"/>
      <c r="K75" s="73"/>
      <c r="L75" s="71"/>
    </row>
    <row r="76" s="1" customFormat="1" ht="17.25" customHeight="1">
      <c r="B76" s="45"/>
      <c r="C76" s="73"/>
      <c r="D76" s="73"/>
      <c r="E76" s="81" t="str">
        <f>E9</f>
        <v>TZB vně - Areálové r - TZB vně - Areálové rozvody ...</v>
      </c>
      <c r="F76" s="73"/>
      <c r="G76" s="73"/>
      <c r="H76" s="73"/>
      <c r="I76" s="190"/>
      <c r="J76" s="73"/>
      <c r="K76" s="73"/>
      <c r="L76" s="71"/>
    </row>
    <row r="77" s="1" customFormat="1" ht="6.96" customHeight="1">
      <c r="B77" s="45"/>
      <c r="C77" s="73"/>
      <c r="D77" s="73"/>
      <c r="E77" s="73"/>
      <c r="F77" s="73"/>
      <c r="G77" s="73"/>
      <c r="H77" s="73"/>
      <c r="I77" s="190"/>
      <c r="J77" s="73"/>
      <c r="K77" s="73"/>
      <c r="L77" s="71"/>
    </row>
    <row r="78" s="1" customFormat="1" ht="18" customHeight="1">
      <c r="B78" s="45"/>
      <c r="C78" s="75" t="s">
        <v>23</v>
      </c>
      <c r="D78" s="73"/>
      <c r="E78" s="73"/>
      <c r="F78" s="192" t="str">
        <f>F12</f>
        <v xml:space="preserve"> </v>
      </c>
      <c r="G78" s="73"/>
      <c r="H78" s="73"/>
      <c r="I78" s="193" t="s">
        <v>25</v>
      </c>
      <c r="J78" s="84" t="str">
        <f>IF(J12="","",J12)</f>
        <v>6. 6. 2018</v>
      </c>
      <c r="K78" s="73"/>
      <c r="L78" s="71"/>
    </row>
    <row r="79" s="1" customFormat="1" ht="6.96" customHeight="1">
      <c r="B79" s="45"/>
      <c r="C79" s="73"/>
      <c r="D79" s="73"/>
      <c r="E79" s="73"/>
      <c r="F79" s="73"/>
      <c r="G79" s="73"/>
      <c r="H79" s="73"/>
      <c r="I79" s="190"/>
      <c r="J79" s="73"/>
      <c r="K79" s="73"/>
      <c r="L79" s="71"/>
    </row>
    <row r="80" s="1" customFormat="1">
      <c r="B80" s="45"/>
      <c r="C80" s="75" t="s">
        <v>27</v>
      </c>
      <c r="D80" s="73"/>
      <c r="E80" s="73"/>
      <c r="F80" s="192" t="str">
        <f>E15</f>
        <v xml:space="preserve"> </v>
      </c>
      <c r="G80" s="73"/>
      <c r="H80" s="73"/>
      <c r="I80" s="193" t="s">
        <v>33</v>
      </c>
      <c r="J80" s="192" t="str">
        <f>E21</f>
        <v xml:space="preserve"> </v>
      </c>
      <c r="K80" s="73"/>
      <c r="L80" s="71"/>
    </row>
    <row r="81" s="1" customFormat="1" ht="14.4" customHeight="1">
      <c r="B81" s="45"/>
      <c r="C81" s="75" t="s">
        <v>31</v>
      </c>
      <c r="D81" s="73"/>
      <c r="E81" s="73"/>
      <c r="F81" s="192" t="str">
        <f>IF(E18="","",E18)</f>
        <v/>
      </c>
      <c r="G81" s="73"/>
      <c r="H81" s="73"/>
      <c r="I81" s="190"/>
      <c r="J81" s="73"/>
      <c r="K81" s="73"/>
      <c r="L81" s="71"/>
    </row>
    <row r="82" s="1" customFormat="1" ht="10.32" customHeight="1">
      <c r="B82" s="45"/>
      <c r="C82" s="73"/>
      <c r="D82" s="73"/>
      <c r="E82" s="73"/>
      <c r="F82" s="73"/>
      <c r="G82" s="73"/>
      <c r="H82" s="73"/>
      <c r="I82" s="190"/>
      <c r="J82" s="73"/>
      <c r="K82" s="73"/>
      <c r="L82" s="71"/>
    </row>
    <row r="83" s="9" customFormat="1" ht="29.28" customHeight="1">
      <c r="B83" s="194"/>
      <c r="C83" s="195" t="s">
        <v>153</v>
      </c>
      <c r="D83" s="196" t="s">
        <v>56</v>
      </c>
      <c r="E83" s="196" t="s">
        <v>52</v>
      </c>
      <c r="F83" s="196" t="s">
        <v>154</v>
      </c>
      <c r="G83" s="196" t="s">
        <v>155</v>
      </c>
      <c r="H83" s="196" t="s">
        <v>156</v>
      </c>
      <c r="I83" s="197" t="s">
        <v>157</v>
      </c>
      <c r="J83" s="196" t="s">
        <v>143</v>
      </c>
      <c r="K83" s="198" t="s">
        <v>158</v>
      </c>
      <c r="L83" s="199"/>
      <c r="M83" s="101" t="s">
        <v>159</v>
      </c>
      <c r="N83" s="102" t="s">
        <v>41</v>
      </c>
      <c r="O83" s="102" t="s">
        <v>160</v>
      </c>
      <c r="P83" s="102" t="s">
        <v>161</v>
      </c>
      <c r="Q83" s="102" t="s">
        <v>162</v>
      </c>
      <c r="R83" s="102" t="s">
        <v>163</v>
      </c>
      <c r="S83" s="102" t="s">
        <v>164</v>
      </c>
      <c r="T83" s="103" t="s">
        <v>165</v>
      </c>
    </row>
    <row r="84" s="1" customFormat="1" ht="29.28" customHeight="1">
      <c r="B84" s="45"/>
      <c r="C84" s="107" t="s">
        <v>144</v>
      </c>
      <c r="D84" s="73"/>
      <c r="E84" s="73"/>
      <c r="F84" s="73"/>
      <c r="G84" s="73"/>
      <c r="H84" s="73"/>
      <c r="I84" s="190"/>
      <c r="J84" s="200">
        <f>BK84</f>
        <v>0</v>
      </c>
      <c r="K84" s="73"/>
      <c r="L84" s="71"/>
      <c r="M84" s="104"/>
      <c r="N84" s="105"/>
      <c r="O84" s="105"/>
      <c r="P84" s="201">
        <f>P85+P141</f>
        <v>0</v>
      </c>
      <c r="Q84" s="105"/>
      <c r="R84" s="201">
        <f>R85+R141</f>
        <v>0</v>
      </c>
      <c r="S84" s="105"/>
      <c r="T84" s="202">
        <f>T85+T141</f>
        <v>0</v>
      </c>
      <c r="AT84" s="23" t="s">
        <v>70</v>
      </c>
      <c r="AU84" s="23" t="s">
        <v>145</v>
      </c>
      <c r="BK84" s="203">
        <f>BK85+BK141</f>
        <v>0</v>
      </c>
    </row>
    <row r="85" s="10" customFormat="1" ht="37.44" customHeight="1">
      <c r="B85" s="204"/>
      <c r="C85" s="205"/>
      <c r="D85" s="206" t="s">
        <v>70</v>
      </c>
      <c r="E85" s="207" t="s">
        <v>166</v>
      </c>
      <c r="F85" s="207" t="s">
        <v>167</v>
      </c>
      <c r="G85" s="205"/>
      <c r="H85" s="205"/>
      <c r="I85" s="208"/>
      <c r="J85" s="209">
        <f>BK85</f>
        <v>0</v>
      </c>
      <c r="K85" s="205"/>
      <c r="L85" s="210"/>
      <c r="M85" s="211"/>
      <c r="N85" s="212"/>
      <c r="O85" s="212"/>
      <c r="P85" s="213">
        <f>P86+P124+P128+P138</f>
        <v>0</v>
      </c>
      <c r="Q85" s="212"/>
      <c r="R85" s="213">
        <f>R86+R124+R128+R138</f>
        <v>0</v>
      </c>
      <c r="S85" s="212"/>
      <c r="T85" s="214">
        <f>T86+T124+T128+T138</f>
        <v>0</v>
      </c>
      <c r="AR85" s="215" t="s">
        <v>79</v>
      </c>
      <c r="AT85" s="216" t="s">
        <v>70</v>
      </c>
      <c r="AU85" s="216" t="s">
        <v>71</v>
      </c>
      <c r="AY85" s="215" t="s">
        <v>168</v>
      </c>
      <c r="BK85" s="217">
        <f>BK86+BK124+BK128+BK138</f>
        <v>0</v>
      </c>
    </row>
    <row r="86" s="10" customFormat="1" ht="19.92" customHeight="1">
      <c r="B86" s="204"/>
      <c r="C86" s="205"/>
      <c r="D86" s="206" t="s">
        <v>70</v>
      </c>
      <c r="E86" s="218" t="s">
        <v>79</v>
      </c>
      <c r="F86" s="218" t="s">
        <v>169</v>
      </c>
      <c r="G86" s="205"/>
      <c r="H86" s="205"/>
      <c r="I86" s="208"/>
      <c r="J86" s="219">
        <f>BK86</f>
        <v>0</v>
      </c>
      <c r="K86" s="205"/>
      <c r="L86" s="210"/>
      <c r="M86" s="211"/>
      <c r="N86" s="212"/>
      <c r="O86" s="212"/>
      <c r="P86" s="213">
        <f>SUM(P87:P123)</f>
        <v>0</v>
      </c>
      <c r="Q86" s="212"/>
      <c r="R86" s="213">
        <f>SUM(R87:R123)</f>
        <v>0</v>
      </c>
      <c r="S86" s="212"/>
      <c r="T86" s="214">
        <f>SUM(T87:T123)</f>
        <v>0</v>
      </c>
      <c r="AR86" s="215" t="s">
        <v>79</v>
      </c>
      <c r="AT86" s="216" t="s">
        <v>70</v>
      </c>
      <c r="AU86" s="216" t="s">
        <v>79</v>
      </c>
      <c r="AY86" s="215" t="s">
        <v>168</v>
      </c>
      <c r="BK86" s="217">
        <f>SUM(BK87:BK123)</f>
        <v>0</v>
      </c>
    </row>
    <row r="87" s="1" customFormat="1" ht="25.5" customHeight="1">
      <c r="B87" s="45"/>
      <c r="C87" s="220" t="s">
        <v>79</v>
      </c>
      <c r="D87" s="220" t="s">
        <v>170</v>
      </c>
      <c r="E87" s="221" t="s">
        <v>1799</v>
      </c>
      <c r="F87" s="222" t="s">
        <v>1800</v>
      </c>
      <c r="G87" s="223" t="s">
        <v>205</v>
      </c>
      <c r="H87" s="224">
        <v>225</v>
      </c>
      <c r="I87" s="225"/>
      <c r="J87" s="226">
        <f>ROUND(I87*H87,2)</f>
        <v>0</v>
      </c>
      <c r="K87" s="222" t="s">
        <v>174</v>
      </c>
      <c r="L87" s="71"/>
      <c r="M87" s="227" t="s">
        <v>21</v>
      </c>
      <c r="N87" s="228" t="s">
        <v>42</v>
      </c>
      <c r="O87" s="46"/>
      <c r="P87" s="229">
        <f>O87*H87</f>
        <v>0</v>
      </c>
      <c r="Q87" s="229">
        <v>0</v>
      </c>
      <c r="R87" s="229">
        <f>Q87*H87</f>
        <v>0</v>
      </c>
      <c r="S87" s="229">
        <v>0</v>
      </c>
      <c r="T87" s="230">
        <f>S87*H87</f>
        <v>0</v>
      </c>
      <c r="AR87" s="23" t="s">
        <v>175</v>
      </c>
      <c r="AT87" s="23" t="s">
        <v>170</v>
      </c>
      <c r="AU87" s="23" t="s">
        <v>81</v>
      </c>
      <c r="AY87" s="23" t="s">
        <v>168</v>
      </c>
      <c r="BE87" s="231">
        <f>IF(N87="základní",J87,0)</f>
        <v>0</v>
      </c>
      <c r="BF87" s="231">
        <f>IF(N87="snížená",J87,0)</f>
        <v>0</v>
      </c>
      <c r="BG87" s="231">
        <f>IF(N87="zákl. přenesená",J87,0)</f>
        <v>0</v>
      </c>
      <c r="BH87" s="231">
        <f>IF(N87="sníž. přenesená",J87,0)</f>
        <v>0</v>
      </c>
      <c r="BI87" s="231">
        <f>IF(N87="nulová",J87,0)</f>
        <v>0</v>
      </c>
      <c r="BJ87" s="23" t="s">
        <v>79</v>
      </c>
      <c r="BK87" s="231">
        <f>ROUND(I87*H87,2)</f>
        <v>0</v>
      </c>
      <c r="BL87" s="23" t="s">
        <v>175</v>
      </c>
      <c r="BM87" s="23" t="s">
        <v>81</v>
      </c>
    </row>
    <row r="88" s="11" customFormat="1">
      <c r="B88" s="235"/>
      <c r="C88" s="236"/>
      <c r="D88" s="232" t="s">
        <v>182</v>
      </c>
      <c r="E88" s="237" t="s">
        <v>21</v>
      </c>
      <c r="F88" s="238" t="s">
        <v>1801</v>
      </c>
      <c r="G88" s="236"/>
      <c r="H88" s="239">
        <v>225</v>
      </c>
      <c r="I88" s="240"/>
      <c r="J88" s="236"/>
      <c r="K88" s="236"/>
      <c r="L88" s="241"/>
      <c r="M88" s="242"/>
      <c r="N88" s="243"/>
      <c r="O88" s="243"/>
      <c r="P88" s="243"/>
      <c r="Q88" s="243"/>
      <c r="R88" s="243"/>
      <c r="S88" s="243"/>
      <c r="T88" s="244"/>
      <c r="AT88" s="245" t="s">
        <v>182</v>
      </c>
      <c r="AU88" s="245" t="s">
        <v>81</v>
      </c>
      <c r="AV88" s="11" t="s">
        <v>81</v>
      </c>
      <c r="AW88" s="11" t="s">
        <v>34</v>
      </c>
      <c r="AX88" s="11" t="s">
        <v>71</v>
      </c>
      <c r="AY88" s="245" t="s">
        <v>168</v>
      </c>
    </row>
    <row r="89" s="12" customFormat="1">
      <c r="B89" s="246"/>
      <c r="C89" s="247"/>
      <c r="D89" s="232" t="s">
        <v>182</v>
      </c>
      <c r="E89" s="248" t="s">
        <v>21</v>
      </c>
      <c r="F89" s="249" t="s">
        <v>184</v>
      </c>
      <c r="G89" s="247"/>
      <c r="H89" s="250">
        <v>225</v>
      </c>
      <c r="I89" s="251"/>
      <c r="J89" s="247"/>
      <c r="K89" s="247"/>
      <c r="L89" s="252"/>
      <c r="M89" s="253"/>
      <c r="N89" s="254"/>
      <c r="O89" s="254"/>
      <c r="P89" s="254"/>
      <c r="Q89" s="254"/>
      <c r="R89" s="254"/>
      <c r="S89" s="254"/>
      <c r="T89" s="255"/>
      <c r="AT89" s="256" t="s">
        <v>182</v>
      </c>
      <c r="AU89" s="256" t="s">
        <v>81</v>
      </c>
      <c r="AV89" s="12" t="s">
        <v>175</v>
      </c>
      <c r="AW89" s="12" t="s">
        <v>34</v>
      </c>
      <c r="AX89" s="12" t="s">
        <v>79</v>
      </c>
      <c r="AY89" s="256" t="s">
        <v>168</v>
      </c>
    </row>
    <row r="90" s="1" customFormat="1" ht="25.5" customHeight="1">
      <c r="B90" s="45"/>
      <c r="C90" s="220" t="s">
        <v>81</v>
      </c>
      <c r="D90" s="220" t="s">
        <v>170</v>
      </c>
      <c r="E90" s="221" t="s">
        <v>1802</v>
      </c>
      <c r="F90" s="222" t="s">
        <v>1803</v>
      </c>
      <c r="G90" s="223" t="s">
        <v>205</v>
      </c>
      <c r="H90" s="224">
        <v>67.5</v>
      </c>
      <c r="I90" s="225"/>
      <c r="J90" s="226">
        <f>ROUND(I90*H90,2)</f>
        <v>0</v>
      </c>
      <c r="K90" s="222" t="s">
        <v>174</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175</v>
      </c>
    </row>
    <row r="91" s="13" customFormat="1">
      <c r="B91" s="276"/>
      <c r="C91" s="277"/>
      <c r="D91" s="232" t="s">
        <v>182</v>
      </c>
      <c r="E91" s="278" t="s">
        <v>21</v>
      </c>
      <c r="F91" s="279" t="s">
        <v>1804</v>
      </c>
      <c r="G91" s="277"/>
      <c r="H91" s="278" t="s">
        <v>21</v>
      </c>
      <c r="I91" s="280"/>
      <c r="J91" s="277"/>
      <c r="K91" s="277"/>
      <c r="L91" s="281"/>
      <c r="M91" s="282"/>
      <c r="N91" s="283"/>
      <c r="O91" s="283"/>
      <c r="P91" s="283"/>
      <c r="Q91" s="283"/>
      <c r="R91" s="283"/>
      <c r="S91" s="283"/>
      <c r="T91" s="284"/>
      <c r="AT91" s="285" t="s">
        <v>182</v>
      </c>
      <c r="AU91" s="285" t="s">
        <v>81</v>
      </c>
      <c r="AV91" s="13" t="s">
        <v>79</v>
      </c>
      <c r="AW91" s="13" t="s">
        <v>34</v>
      </c>
      <c r="AX91" s="13" t="s">
        <v>71</v>
      </c>
      <c r="AY91" s="285" t="s">
        <v>168</v>
      </c>
    </row>
    <row r="92" s="13" customFormat="1">
      <c r="B92" s="276"/>
      <c r="C92" s="277"/>
      <c r="D92" s="232" t="s">
        <v>182</v>
      </c>
      <c r="E92" s="278" t="s">
        <v>21</v>
      </c>
      <c r="F92" s="279" t="s">
        <v>1805</v>
      </c>
      <c r="G92" s="277"/>
      <c r="H92" s="278" t="s">
        <v>21</v>
      </c>
      <c r="I92" s="280"/>
      <c r="J92" s="277"/>
      <c r="K92" s="277"/>
      <c r="L92" s="281"/>
      <c r="M92" s="282"/>
      <c r="N92" s="283"/>
      <c r="O92" s="283"/>
      <c r="P92" s="283"/>
      <c r="Q92" s="283"/>
      <c r="R92" s="283"/>
      <c r="S92" s="283"/>
      <c r="T92" s="284"/>
      <c r="AT92" s="285" t="s">
        <v>182</v>
      </c>
      <c r="AU92" s="285" t="s">
        <v>81</v>
      </c>
      <c r="AV92" s="13" t="s">
        <v>79</v>
      </c>
      <c r="AW92" s="13" t="s">
        <v>34</v>
      </c>
      <c r="AX92" s="13" t="s">
        <v>71</v>
      </c>
      <c r="AY92" s="285" t="s">
        <v>168</v>
      </c>
    </row>
    <row r="93" s="11" customFormat="1">
      <c r="B93" s="235"/>
      <c r="C93" s="236"/>
      <c r="D93" s="232" t="s">
        <v>182</v>
      </c>
      <c r="E93" s="237" t="s">
        <v>21</v>
      </c>
      <c r="F93" s="238" t="s">
        <v>1806</v>
      </c>
      <c r="G93" s="236"/>
      <c r="H93" s="239">
        <v>67.5</v>
      </c>
      <c r="I93" s="240"/>
      <c r="J93" s="236"/>
      <c r="K93" s="236"/>
      <c r="L93" s="241"/>
      <c r="M93" s="242"/>
      <c r="N93" s="243"/>
      <c r="O93" s="243"/>
      <c r="P93" s="243"/>
      <c r="Q93" s="243"/>
      <c r="R93" s="243"/>
      <c r="S93" s="243"/>
      <c r="T93" s="244"/>
      <c r="AT93" s="245" t="s">
        <v>182</v>
      </c>
      <c r="AU93" s="245" t="s">
        <v>81</v>
      </c>
      <c r="AV93" s="11" t="s">
        <v>81</v>
      </c>
      <c r="AW93" s="11" t="s">
        <v>34</v>
      </c>
      <c r="AX93" s="11" t="s">
        <v>71</v>
      </c>
      <c r="AY93" s="245" t="s">
        <v>168</v>
      </c>
    </row>
    <row r="94" s="12" customFormat="1">
      <c r="B94" s="246"/>
      <c r="C94" s="247"/>
      <c r="D94" s="232" t="s">
        <v>182</v>
      </c>
      <c r="E94" s="248" t="s">
        <v>21</v>
      </c>
      <c r="F94" s="249" t="s">
        <v>184</v>
      </c>
      <c r="G94" s="247"/>
      <c r="H94" s="250">
        <v>67.5</v>
      </c>
      <c r="I94" s="251"/>
      <c r="J94" s="247"/>
      <c r="K94" s="247"/>
      <c r="L94" s="252"/>
      <c r="M94" s="253"/>
      <c r="N94" s="254"/>
      <c r="O94" s="254"/>
      <c r="P94" s="254"/>
      <c r="Q94" s="254"/>
      <c r="R94" s="254"/>
      <c r="S94" s="254"/>
      <c r="T94" s="255"/>
      <c r="AT94" s="256" t="s">
        <v>182</v>
      </c>
      <c r="AU94" s="256" t="s">
        <v>81</v>
      </c>
      <c r="AV94" s="12" t="s">
        <v>175</v>
      </c>
      <c r="AW94" s="12" t="s">
        <v>34</v>
      </c>
      <c r="AX94" s="12" t="s">
        <v>79</v>
      </c>
      <c r="AY94" s="256" t="s">
        <v>168</v>
      </c>
    </row>
    <row r="95" s="1" customFormat="1" ht="38.25" customHeight="1">
      <c r="B95" s="45"/>
      <c r="C95" s="220" t="s">
        <v>185</v>
      </c>
      <c r="D95" s="220" t="s">
        <v>170</v>
      </c>
      <c r="E95" s="221" t="s">
        <v>1807</v>
      </c>
      <c r="F95" s="222" t="s">
        <v>1808</v>
      </c>
      <c r="G95" s="223" t="s">
        <v>205</v>
      </c>
      <c r="H95" s="224">
        <v>1317.8</v>
      </c>
      <c r="I95" s="225"/>
      <c r="J95" s="226">
        <f>ROUND(I95*H95,2)</f>
        <v>0</v>
      </c>
      <c r="K95" s="222" t="s">
        <v>174</v>
      </c>
      <c r="L95" s="71"/>
      <c r="M95" s="227" t="s">
        <v>21</v>
      </c>
      <c r="N95" s="228" t="s">
        <v>42</v>
      </c>
      <c r="O95" s="46"/>
      <c r="P95" s="229">
        <f>O95*H95</f>
        <v>0</v>
      </c>
      <c r="Q95" s="229">
        <v>0</v>
      </c>
      <c r="R95" s="229">
        <f>Q95*H95</f>
        <v>0</v>
      </c>
      <c r="S95" s="229">
        <v>0</v>
      </c>
      <c r="T95" s="230">
        <f>S95*H95</f>
        <v>0</v>
      </c>
      <c r="AR95" s="23" t="s">
        <v>175</v>
      </c>
      <c r="AT95" s="23" t="s">
        <v>170</v>
      </c>
      <c r="AU95" s="23" t="s">
        <v>81</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175</v>
      </c>
      <c r="BM95" s="23" t="s">
        <v>198</v>
      </c>
    </row>
    <row r="96" s="11" customFormat="1">
      <c r="B96" s="235"/>
      <c r="C96" s="236"/>
      <c r="D96" s="232" t="s">
        <v>182</v>
      </c>
      <c r="E96" s="237" t="s">
        <v>21</v>
      </c>
      <c r="F96" s="238" t="s">
        <v>1809</v>
      </c>
      <c r="G96" s="236"/>
      <c r="H96" s="239">
        <v>1317.8</v>
      </c>
      <c r="I96" s="240"/>
      <c r="J96" s="236"/>
      <c r="K96" s="236"/>
      <c r="L96" s="241"/>
      <c r="M96" s="242"/>
      <c r="N96" s="243"/>
      <c r="O96" s="243"/>
      <c r="P96" s="243"/>
      <c r="Q96" s="243"/>
      <c r="R96" s="243"/>
      <c r="S96" s="243"/>
      <c r="T96" s="244"/>
      <c r="AT96" s="245" t="s">
        <v>182</v>
      </c>
      <c r="AU96" s="245" t="s">
        <v>81</v>
      </c>
      <c r="AV96" s="11" t="s">
        <v>81</v>
      </c>
      <c r="AW96" s="11" t="s">
        <v>34</v>
      </c>
      <c r="AX96" s="11" t="s">
        <v>71</v>
      </c>
      <c r="AY96" s="245" t="s">
        <v>168</v>
      </c>
    </row>
    <row r="97" s="12" customFormat="1">
      <c r="B97" s="246"/>
      <c r="C97" s="247"/>
      <c r="D97" s="232" t="s">
        <v>182</v>
      </c>
      <c r="E97" s="248" t="s">
        <v>21</v>
      </c>
      <c r="F97" s="249" t="s">
        <v>184</v>
      </c>
      <c r="G97" s="247"/>
      <c r="H97" s="250">
        <v>1317.8</v>
      </c>
      <c r="I97" s="251"/>
      <c r="J97" s="247"/>
      <c r="K97" s="247"/>
      <c r="L97" s="252"/>
      <c r="M97" s="253"/>
      <c r="N97" s="254"/>
      <c r="O97" s="254"/>
      <c r="P97" s="254"/>
      <c r="Q97" s="254"/>
      <c r="R97" s="254"/>
      <c r="S97" s="254"/>
      <c r="T97" s="255"/>
      <c r="AT97" s="256" t="s">
        <v>182</v>
      </c>
      <c r="AU97" s="256" t="s">
        <v>81</v>
      </c>
      <c r="AV97" s="12" t="s">
        <v>175</v>
      </c>
      <c r="AW97" s="12" t="s">
        <v>34</v>
      </c>
      <c r="AX97" s="12" t="s">
        <v>79</v>
      </c>
      <c r="AY97" s="256" t="s">
        <v>168</v>
      </c>
    </row>
    <row r="98" s="1" customFormat="1" ht="38.25" customHeight="1">
      <c r="B98" s="45"/>
      <c r="C98" s="220" t="s">
        <v>175</v>
      </c>
      <c r="D98" s="220" t="s">
        <v>170</v>
      </c>
      <c r="E98" s="221" t="s">
        <v>1810</v>
      </c>
      <c r="F98" s="222" t="s">
        <v>1811</v>
      </c>
      <c r="G98" s="223" t="s">
        <v>205</v>
      </c>
      <c r="H98" s="224">
        <v>395.33999999999998</v>
      </c>
      <c r="I98" s="225"/>
      <c r="J98" s="226">
        <f>ROUND(I98*H98,2)</f>
        <v>0</v>
      </c>
      <c r="K98" s="222" t="s">
        <v>174</v>
      </c>
      <c r="L98" s="71"/>
      <c r="M98" s="227" t="s">
        <v>21</v>
      </c>
      <c r="N98" s="228" t="s">
        <v>42</v>
      </c>
      <c r="O98" s="46"/>
      <c r="P98" s="229">
        <f>O98*H98</f>
        <v>0</v>
      </c>
      <c r="Q98" s="229">
        <v>0</v>
      </c>
      <c r="R98" s="229">
        <f>Q98*H98</f>
        <v>0</v>
      </c>
      <c r="S98" s="229">
        <v>0</v>
      </c>
      <c r="T98" s="230">
        <f>S98*H98</f>
        <v>0</v>
      </c>
      <c r="AR98" s="23" t="s">
        <v>175</v>
      </c>
      <c r="AT98" s="23" t="s">
        <v>170</v>
      </c>
      <c r="AU98" s="23" t="s">
        <v>81</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208</v>
      </c>
    </row>
    <row r="99" s="13" customFormat="1">
      <c r="B99" s="276"/>
      <c r="C99" s="277"/>
      <c r="D99" s="232" t="s">
        <v>182</v>
      </c>
      <c r="E99" s="278" t="s">
        <v>21</v>
      </c>
      <c r="F99" s="279" t="s">
        <v>1804</v>
      </c>
      <c r="G99" s="277"/>
      <c r="H99" s="278" t="s">
        <v>21</v>
      </c>
      <c r="I99" s="280"/>
      <c r="J99" s="277"/>
      <c r="K99" s="277"/>
      <c r="L99" s="281"/>
      <c r="M99" s="282"/>
      <c r="N99" s="283"/>
      <c r="O99" s="283"/>
      <c r="P99" s="283"/>
      <c r="Q99" s="283"/>
      <c r="R99" s="283"/>
      <c r="S99" s="283"/>
      <c r="T99" s="284"/>
      <c r="AT99" s="285" t="s">
        <v>182</v>
      </c>
      <c r="AU99" s="285" t="s">
        <v>81</v>
      </c>
      <c r="AV99" s="13" t="s">
        <v>79</v>
      </c>
      <c r="AW99" s="13" t="s">
        <v>34</v>
      </c>
      <c r="AX99" s="13" t="s">
        <v>71</v>
      </c>
      <c r="AY99" s="285" t="s">
        <v>168</v>
      </c>
    </row>
    <row r="100" s="13" customFormat="1">
      <c r="B100" s="276"/>
      <c r="C100" s="277"/>
      <c r="D100" s="232" t="s">
        <v>182</v>
      </c>
      <c r="E100" s="278" t="s">
        <v>21</v>
      </c>
      <c r="F100" s="279" t="s">
        <v>1812</v>
      </c>
      <c r="G100" s="277"/>
      <c r="H100" s="278" t="s">
        <v>21</v>
      </c>
      <c r="I100" s="280"/>
      <c r="J100" s="277"/>
      <c r="K100" s="277"/>
      <c r="L100" s="281"/>
      <c r="M100" s="282"/>
      <c r="N100" s="283"/>
      <c r="O100" s="283"/>
      <c r="P100" s="283"/>
      <c r="Q100" s="283"/>
      <c r="R100" s="283"/>
      <c r="S100" s="283"/>
      <c r="T100" s="284"/>
      <c r="AT100" s="285" t="s">
        <v>182</v>
      </c>
      <c r="AU100" s="285" t="s">
        <v>81</v>
      </c>
      <c r="AV100" s="13" t="s">
        <v>79</v>
      </c>
      <c r="AW100" s="13" t="s">
        <v>34</v>
      </c>
      <c r="AX100" s="13" t="s">
        <v>71</v>
      </c>
      <c r="AY100" s="285" t="s">
        <v>168</v>
      </c>
    </row>
    <row r="101" s="11" customFormat="1">
      <c r="B101" s="235"/>
      <c r="C101" s="236"/>
      <c r="D101" s="232" t="s">
        <v>182</v>
      </c>
      <c r="E101" s="237" t="s">
        <v>21</v>
      </c>
      <c r="F101" s="238" t="s">
        <v>1813</v>
      </c>
      <c r="G101" s="236"/>
      <c r="H101" s="239">
        <v>395.33999999999998</v>
      </c>
      <c r="I101" s="240"/>
      <c r="J101" s="236"/>
      <c r="K101" s="236"/>
      <c r="L101" s="241"/>
      <c r="M101" s="242"/>
      <c r="N101" s="243"/>
      <c r="O101" s="243"/>
      <c r="P101" s="243"/>
      <c r="Q101" s="243"/>
      <c r="R101" s="243"/>
      <c r="S101" s="243"/>
      <c r="T101" s="244"/>
      <c r="AT101" s="245" t="s">
        <v>182</v>
      </c>
      <c r="AU101" s="245" t="s">
        <v>81</v>
      </c>
      <c r="AV101" s="11" t="s">
        <v>81</v>
      </c>
      <c r="AW101" s="11" t="s">
        <v>34</v>
      </c>
      <c r="AX101" s="11" t="s">
        <v>71</v>
      </c>
      <c r="AY101" s="245" t="s">
        <v>168</v>
      </c>
    </row>
    <row r="102" s="12" customFormat="1">
      <c r="B102" s="246"/>
      <c r="C102" s="247"/>
      <c r="D102" s="232" t="s">
        <v>182</v>
      </c>
      <c r="E102" s="248" t="s">
        <v>21</v>
      </c>
      <c r="F102" s="249" t="s">
        <v>184</v>
      </c>
      <c r="G102" s="247"/>
      <c r="H102" s="250">
        <v>395.33999999999998</v>
      </c>
      <c r="I102" s="251"/>
      <c r="J102" s="247"/>
      <c r="K102" s="247"/>
      <c r="L102" s="252"/>
      <c r="M102" s="253"/>
      <c r="N102" s="254"/>
      <c r="O102" s="254"/>
      <c r="P102" s="254"/>
      <c r="Q102" s="254"/>
      <c r="R102" s="254"/>
      <c r="S102" s="254"/>
      <c r="T102" s="255"/>
      <c r="AT102" s="256" t="s">
        <v>182</v>
      </c>
      <c r="AU102" s="256" t="s">
        <v>81</v>
      </c>
      <c r="AV102" s="12" t="s">
        <v>175</v>
      </c>
      <c r="AW102" s="12" t="s">
        <v>34</v>
      </c>
      <c r="AX102" s="12" t="s">
        <v>79</v>
      </c>
      <c r="AY102" s="256" t="s">
        <v>168</v>
      </c>
    </row>
    <row r="103" s="1" customFormat="1" ht="25.5" customHeight="1">
      <c r="B103" s="45"/>
      <c r="C103" s="220" t="s">
        <v>192</v>
      </c>
      <c r="D103" s="220" t="s">
        <v>170</v>
      </c>
      <c r="E103" s="221" t="s">
        <v>1814</v>
      </c>
      <c r="F103" s="222" t="s">
        <v>1815</v>
      </c>
      <c r="G103" s="223" t="s">
        <v>173</v>
      </c>
      <c r="H103" s="224">
        <v>1277.4000000000001</v>
      </c>
      <c r="I103" s="225"/>
      <c r="J103" s="226">
        <f>ROUND(I103*H103,2)</f>
        <v>0</v>
      </c>
      <c r="K103" s="222" t="s">
        <v>174</v>
      </c>
      <c r="L103" s="71"/>
      <c r="M103" s="227" t="s">
        <v>21</v>
      </c>
      <c r="N103" s="228" t="s">
        <v>42</v>
      </c>
      <c r="O103" s="46"/>
      <c r="P103" s="229">
        <f>O103*H103</f>
        <v>0</v>
      </c>
      <c r="Q103" s="229">
        <v>0</v>
      </c>
      <c r="R103" s="229">
        <f>Q103*H103</f>
        <v>0</v>
      </c>
      <c r="S103" s="229">
        <v>0</v>
      </c>
      <c r="T103" s="230">
        <f>S103*H103</f>
        <v>0</v>
      </c>
      <c r="AR103" s="23" t="s">
        <v>175</v>
      </c>
      <c r="AT103" s="23" t="s">
        <v>170</v>
      </c>
      <c r="AU103" s="23" t="s">
        <v>81</v>
      </c>
      <c r="AY103" s="23" t="s">
        <v>168</v>
      </c>
      <c r="BE103" s="231">
        <f>IF(N103="základní",J103,0)</f>
        <v>0</v>
      </c>
      <c r="BF103" s="231">
        <f>IF(N103="snížená",J103,0)</f>
        <v>0</v>
      </c>
      <c r="BG103" s="231">
        <f>IF(N103="zákl. přenesená",J103,0)</f>
        <v>0</v>
      </c>
      <c r="BH103" s="231">
        <f>IF(N103="sníž. přenesená",J103,0)</f>
        <v>0</v>
      </c>
      <c r="BI103" s="231">
        <f>IF(N103="nulová",J103,0)</f>
        <v>0</v>
      </c>
      <c r="BJ103" s="23" t="s">
        <v>79</v>
      </c>
      <c r="BK103" s="231">
        <f>ROUND(I103*H103,2)</f>
        <v>0</v>
      </c>
      <c r="BL103" s="23" t="s">
        <v>175</v>
      </c>
      <c r="BM103" s="23" t="s">
        <v>217</v>
      </c>
    </row>
    <row r="104" s="11" customFormat="1">
      <c r="B104" s="235"/>
      <c r="C104" s="236"/>
      <c r="D104" s="232" t="s">
        <v>182</v>
      </c>
      <c r="E104" s="237" t="s">
        <v>21</v>
      </c>
      <c r="F104" s="238" t="s">
        <v>1816</v>
      </c>
      <c r="G104" s="236"/>
      <c r="H104" s="239">
        <v>1277.4000000000001</v>
      </c>
      <c r="I104" s="240"/>
      <c r="J104" s="236"/>
      <c r="K104" s="236"/>
      <c r="L104" s="241"/>
      <c r="M104" s="242"/>
      <c r="N104" s="243"/>
      <c r="O104" s="243"/>
      <c r="P104" s="243"/>
      <c r="Q104" s="243"/>
      <c r="R104" s="243"/>
      <c r="S104" s="243"/>
      <c r="T104" s="244"/>
      <c r="AT104" s="245" t="s">
        <v>182</v>
      </c>
      <c r="AU104" s="245" t="s">
        <v>81</v>
      </c>
      <c r="AV104" s="11" t="s">
        <v>81</v>
      </c>
      <c r="AW104" s="11" t="s">
        <v>34</v>
      </c>
      <c r="AX104" s="11" t="s">
        <v>71</v>
      </c>
      <c r="AY104" s="245" t="s">
        <v>168</v>
      </c>
    </row>
    <row r="105" s="12" customFormat="1">
      <c r="B105" s="246"/>
      <c r="C105" s="247"/>
      <c r="D105" s="232" t="s">
        <v>182</v>
      </c>
      <c r="E105" s="248" t="s">
        <v>21</v>
      </c>
      <c r="F105" s="249" t="s">
        <v>184</v>
      </c>
      <c r="G105" s="247"/>
      <c r="H105" s="250">
        <v>1277.4000000000001</v>
      </c>
      <c r="I105" s="251"/>
      <c r="J105" s="247"/>
      <c r="K105" s="247"/>
      <c r="L105" s="252"/>
      <c r="M105" s="253"/>
      <c r="N105" s="254"/>
      <c r="O105" s="254"/>
      <c r="P105" s="254"/>
      <c r="Q105" s="254"/>
      <c r="R105" s="254"/>
      <c r="S105" s="254"/>
      <c r="T105" s="255"/>
      <c r="AT105" s="256" t="s">
        <v>182</v>
      </c>
      <c r="AU105" s="256" t="s">
        <v>81</v>
      </c>
      <c r="AV105" s="12" t="s">
        <v>175</v>
      </c>
      <c r="AW105" s="12" t="s">
        <v>34</v>
      </c>
      <c r="AX105" s="12" t="s">
        <v>79</v>
      </c>
      <c r="AY105" s="256" t="s">
        <v>168</v>
      </c>
    </row>
    <row r="106" s="1" customFormat="1" ht="38.25" customHeight="1">
      <c r="B106" s="45"/>
      <c r="C106" s="220" t="s">
        <v>198</v>
      </c>
      <c r="D106" s="220" t="s">
        <v>170</v>
      </c>
      <c r="E106" s="221" t="s">
        <v>1817</v>
      </c>
      <c r="F106" s="222" t="s">
        <v>1818</v>
      </c>
      <c r="G106" s="223" t="s">
        <v>173</v>
      </c>
      <c r="H106" s="224">
        <v>1277.4000000000001</v>
      </c>
      <c r="I106" s="225"/>
      <c r="J106" s="226">
        <f>ROUND(I106*H106,2)</f>
        <v>0</v>
      </c>
      <c r="K106" s="222" t="s">
        <v>174</v>
      </c>
      <c r="L106" s="71"/>
      <c r="M106" s="227" t="s">
        <v>21</v>
      </c>
      <c r="N106" s="228" t="s">
        <v>42</v>
      </c>
      <c r="O106" s="46"/>
      <c r="P106" s="229">
        <f>O106*H106</f>
        <v>0</v>
      </c>
      <c r="Q106" s="229">
        <v>0</v>
      </c>
      <c r="R106" s="229">
        <f>Q106*H106</f>
        <v>0</v>
      </c>
      <c r="S106" s="229">
        <v>0</v>
      </c>
      <c r="T106" s="230">
        <f>S106*H106</f>
        <v>0</v>
      </c>
      <c r="AR106" s="23" t="s">
        <v>175</v>
      </c>
      <c r="AT106" s="23" t="s">
        <v>170</v>
      </c>
      <c r="AU106" s="23" t="s">
        <v>81</v>
      </c>
      <c r="AY106" s="23" t="s">
        <v>168</v>
      </c>
      <c r="BE106" s="231">
        <f>IF(N106="základní",J106,0)</f>
        <v>0</v>
      </c>
      <c r="BF106" s="231">
        <f>IF(N106="snížená",J106,0)</f>
        <v>0</v>
      </c>
      <c r="BG106" s="231">
        <f>IF(N106="zákl. přenesená",J106,0)</f>
        <v>0</v>
      </c>
      <c r="BH106" s="231">
        <f>IF(N106="sníž. přenesená",J106,0)</f>
        <v>0</v>
      </c>
      <c r="BI106" s="231">
        <f>IF(N106="nulová",J106,0)</f>
        <v>0</v>
      </c>
      <c r="BJ106" s="23" t="s">
        <v>79</v>
      </c>
      <c r="BK106" s="231">
        <f>ROUND(I106*H106,2)</f>
        <v>0</v>
      </c>
      <c r="BL106" s="23" t="s">
        <v>175</v>
      </c>
      <c r="BM106" s="23" t="s">
        <v>227</v>
      </c>
    </row>
    <row r="107" s="1" customFormat="1" ht="38.25" customHeight="1">
      <c r="B107" s="45"/>
      <c r="C107" s="220" t="s">
        <v>202</v>
      </c>
      <c r="D107" s="220" t="s">
        <v>170</v>
      </c>
      <c r="E107" s="221" t="s">
        <v>1819</v>
      </c>
      <c r="F107" s="222" t="s">
        <v>1820</v>
      </c>
      <c r="G107" s="223" t="s">
        <v>205</v>
      </c>
      <c r="H107" s="224">
        <v>1542.8</v>
      </c>
      <c r="I107" s="225"/>
      <c r="J107" s="226">
        <f>ROUND(I107*H107,2)</f>
        <v>0</v>
      </c>
      <c r="K107" s="222" t="s">
        <v>174</v>
      </c>
      <c r="L107" s="71"/>
      <c r="M107" s="227" t="s">
        <v>21</v>
      </c>
      <c r="N107" s="228" t="s">
        <v>42</v>
      </c>
      <c r="O107" s="46"/>
      <c r="P107" s="229">
        <f>O107*H107</f>
        <v>0</v>
      </c>
      <c r="Q107" s="229">
        <v>0</v>
      </c>
      <c r="R107" s="229">
        <f>Q107*H107</f>
        <v>0</v>
      </c>
      <c r="S107" s="229">
        <v>0</v>
      </c>
      <c r="T107" s="230">
        <f>S107*H107</f>
        <v>0</v>
      </c>
      <c r="AR107" s="23" t="s">
        <v>175</v>
      </c>
      <c r="AT107" s="23" t="s">
        <v>170</v>
      </c>
      <c r="AU107" s="23" t="s">
        <v>81</v>
      </c>
      <c r="AY107" s="23" t="s">
        <v>168</v>
      </c>
      <c r="BE107" s="231">
        <f>IF(N107="základní",J107,0)</f>
        <v>0</v>
      </c>
      <c r="BF107" s="231">
        <f>IF(N107="snížená",J107,0)</f>
        <v>0</v>
      </c>
      <c r="BG107" s="231">
        <f>IF(N107="zákl. přenesená",J107,0)</f>
        <v>0</v>
      </c>
      <c r="BH107" s="231">
        <f>IF(N107="sníž. přenesená",J107,0)</f>
        <v>0</v>
      </c>
      <c r="BI107" s="231">
        <f>IF(N107="nulová",J107,0)</f>
        <v>0</v>
      </c>
      <c r="BJ107" s="23" t="s">
        <v>79</v>
      </c>
      <c r="BK107" s="231">
        <f>ROUND(I107*H107,2)</f>
        <v>0</v>
      </c>
      <c r="BL107" s="23" t="s">
        <v>175</v>
      </c>
      <c r="BM107" s="23" t="s">
        <v>239</v>
      </c>
    </row>
    <row r="108" s="1" customFormat="1" ht="38.25" customHeight="1">
      <c r="B108" s="45"/>
      <c r="C108" s="220" t="s">
        <v>208</v>
      </c>
      <c r="D108" s="220" t="s">
        <v>170</v>
      </c>
      <c r="E108" s="221" t="s">
        <v>1821</v>
      </c>
      <c r="F108" s="222" t="s">
        <v>1822</v>
      </c>
      <c r="G108" s="223" t="s">
        <v>205</v>
      </c>
      <c r="H108" s="224">
        <v>2409.48</v>
      </c>
      <c r="I108" s="225"/>
      <c r="J108" s="226">
        <f>ROUND(I108*H108,2)</f>
        <v>0</v>
      </c>
      <c r="K108" s="222" t="s">
        <v>174</v>
      </c>
      <c r="L108" s="71"/>
      <c r="M108" s="227" t="s">
        <v>21</v>
      </c>
      <c r="N108" s="228" t="s">
        <v>42</v>
      </c>
      <c r="O108" s="46"/>
      <c r="P108" s="229">
        <f>O108*H108</f>
        <v>0</v>
      </c>
      <c r="Q108" s="229">
        <v>0</v>
      </c>
      <c r="R108" s="229">
        <f>Q108*H108</f>
        <v>0</v>
      </c>
      <c r="S108" s="229">
        <v>0</v>
      </c>
      <c r="T108" s="230">
        <f>S108*H108</f>
        <v>0</v>
      </c>
      <c r="AR108" s="23" t="s">
        <v>175</v>
      </c>
      <c r="AT108" s="23" t="s">
        <v>170</v>
      </c>
      <c r="AU108" s="23" t="s">
        <v>81</v>
      </c>
      <c r="AY108" s="23" t="s">
        <v>168</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175</v>
      </c>
      <c r="BM108" s="23" t="s">
        <v>249</v>
      </c>
    </row>
    <row r="109" s="1" customFormat="1" ht="38.25" customHeight="1">
      <c r="B109" s="45"/>
      <c r="C109" s="220" t="s">
        <v>212</v>
      </c>
      <c r="D109" s="220" t="s">
        <v>170</v>
      </c>
      <c r="E109" s="221" t="s">
        <v>213</v>
      </c>
      <c r="F109" s="222" t="s">
        <v>214</v>
      </c>
      <c r="G109" s="223" t="s">
        <v>205</v>
      </c>
      <c r="H109" s="224">
        <v>338.06</v>
      </c>
      <c r="I109" s="225"/>
      <c r="J109" s="226">
        <f>ROUND(I109*H109,2)</f>
        <v>0</v>
      </c>
      <c r="K109" s="222" t="s">
        <v>174</v>
      </c>
      <c r="L109" s="71"/>
      <c r="M109" s="227" t="s">
        <v>21</v>
      </c>
      <c r="N109" s="228" t="s">
        <v>42</v>
      </c>
      <c r="O109" s="46"/>
      <c r="P109" s="229">
        <f>O109*H109</f>
        <v>0</v>
      </c>
      <c r="Q109" s="229">
        <v>0</v>
      </c>
      <c r="R109" s="229">
        <f>Q109*H109</f>
        <v>0</v>
      </c>
      <c r="S109" s="229">
        <v>0</v>
      </c>
      <c r="T109" s="230">
        <f>S109*H109</f>
        <v>0</v>
      </c>
      <c r="AR109" s="23" t="s">
        <v>175</v>
      </c>
      <c r="AT109" s="23" t="s">
        <v>170</v>
      </c>
      <c r="AU109" s="23" t="s">
        <v>81</v>
      </c>
      <c r="AY109" s="23" t="s">
        <v>168</v>
      </c>
      <c r="BE109" s="231">
        <f>IF(N109="základní",J109,0)</f>
        <v>0</v>
      </c>
      <c r="BF109" s="231">
        <f>IF(N109="snížená",J109,0)</f>
        <v>0</v>
      </c>
      <c r="BG109" s="231">
        <f>IF(N109="zákl. přenesená",J109,0)</f>
        <v>0</v>
      </c>
      <c r="BH109" s="231">
        <f>IF(N109="sníž. přenesená",J109,0)</f>
        <v>0</v>
      </c>
      <c r="BI109" s="231">
        <f>IF(N109="nulová",J109,0)</f>
        <v>0</v>
      </c>
      <c r="BJ109" s="23" t="s">
        <v>79</v>
      </c>
      <c r="BK109" s="231">
        <f>ROUND(I109*H109,2)</f>
        <v>0</v>
      </c>
      <c r="BL109" s="23" t="s">
        <v>175</v>
      </c>
      <c r="BM109" s="23" t="s">
        <v>258</v>
      </c>
    </row>
    <row r="110" s="1" customFormat="1" ht="25.5" customHeight="1">
      <c r="B110" s="45"/>
      <c r="C110" s="220" t="s">
        <v>217</v>
      </c>
      <c r="D110" s="220" t="s">
        <v>170</v>
      </c>
      <c r="E110" s="221" t="s">
        <v>223</v>
      </c>
      <c r="F110" s="222" t="s">
        <v>224</v>
      </c>
      <c r="G110" s="223" t="s">
        <v>205</v>
      </c>
      <c r="H110" s="224">
        <v>1542.8</v>
      </c>
      <c r="I110" s="225"/>
      <c r="J110" s="226">
        <f>ROUND(I110*H110,2)</f>
        <v>0</v>
      </c>
      <c r="K110" s="222" t="s">
        <v>174</v>
      </c>
      <c r="L110" s="71"/>
      <c r="M110" s="227" t="s">
        <v>21</v>
      </c>
      <c r="N110" s="228" t="s">
        <v>42</v>
      </c>
      <c r="O110" s="46"/>
      <c r="P110" s="229">
        <f>O110*H110</f>
        <v>0</v>
      </c>
      <c r="Q110" s="229">
        <v>0</v>
      </c>
      <c r="R110" s="229">
        <f>Q110*H110</f>
        <v>0</v>
      </c>
      <c r="S110" s="229">
        <v>0</v>
      </c>
      <c r="T110" s="230">
        <f>S110*H110</f>
        <v>0</v>
      </c>
      <c r="AR110" s="23" t="s">
        <v>175</v>
      </c>
      <c r="AT110" s="23" t="s">
        <v>170</v>
      </c>
      <c r="AU110" s="23" t="s">
        <v>81</v>
      </c>
      <c r="AY110" s="23" t="s">
        <v>168</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175</v>
      </c>
      <c r="BM110" s="23" t="s">
        <v>269</v>
      </c>
    </row>
    <row r="111" s="1" customFormat="1" ht="16.5" customHeight="1">
      <c r="B111" s="45"/>
      <c r="C111" s="220" t="s">
        <v>222</v>
      </c>
      <c r="D111" s="220" t="s">
        <v>170</v>
      </c>
      <c r="E111" s="221" t="s">
        <v>228</v>
      </c>
      <c r="F111" s="222" t="s">
        <v>229</v>
      </c>
      <c r="G111" s="223" t="s">
        <v>205</v>
      </c>
      <c r="H111" s="224">
        <v>338.06</v>
      </c>
      <c r="I111" s="225"/>
      <c r="J111" s="226">
        <f>ROUND(I111*H111,2)</f>
        <v>0</v>
      </c>
      <c r="K111" s="222" t="s">
        <v>174</v>
      </c>
      <c r="L111" s="71"/>
      <c r="M111" s="227" t="s">
        <v>21</v>
      </c>
      <c r="N111" s="228" t="s">
        <v>42</v>
      </c>
      <c r="O111" s="46"/>
      <c r="P111" s="229">
        <f>O111*H111</f>
        <v>0</v>
      </c>
      <c r="Q111" s="229">
        <v>0</v>
      </c>
      <c r="R111" s="229">
        <f>Q111*H111</f>
        <v>0</v>
      </c>
      <c r="S111" s="229">
        <v>0</v>
      </c>
      <c r="T111" s="230">
        <f>S111*H111</f>
        <v>0</v>
      </c>
      <c r="AR111" s="23" t="s">
        <v>175</v>
      </c>
      <c r="AT111" s="23" t="s">
        <v>170</v>
      </c>
      <c r="AU111" s="23" t="s">
        <v>81</v>
      </c>
      <c r="AY111" s="23" t="s">
        <v>168</v>
      </c>
      <c r="BE111" s="231">
        <f>IF(N111="základní",J111,0)</f>
        <v>0</v>
      </c>
      <c r="BF111" s="231">
        <f>IF(N111="snížená",J111,0)</f>
        <v>0</v>
      </c>
      <c r="BG111" s="231">
        <f>IF(N111="zákl. přenesená",J111,0)</f>
        <v>0</v>
      </c>
      <c r="BH111" s="231">
        <f>IF(N111="sníž. přenesená",J111,0)</f>
        <v>0</v>
      </c>
      <c r="BI111" s="231">
        <f>IF(N111="nulová",J111,0)</f>
        <v>0</v>
      </c>
      <c r="BJ111" s="23" t="s">
        <v>79</v>
      </c>
      <c r="BK111" s="231">
        <f>ROUND(I111*H111,2)</f>
        <v>0</v>
      </c>
      <c r="BL111" s="23" t="s">
        <v>175</v>
      </c>
      <c r="BM111" s="23" t="s">
        <v>278</v>
      </c>
    </row>
    <row r="112" s="1" customFormat="1" ht="25.5" customHeight="1">
      <c r="B112" s="45"/>
      <c r="C112" s="220" t="s">
        <v>227</v>
      </c>
      <c r="D112" s="220" t="s">
        <v>170</v>
      </c>
      <c r="E112" s="221" t="s">
        <v>233</v>
      </c>
      <c r="F112" s="222" t="s">
        <v>234</v>
      </c>
      <c r="G112" s="223" t="s">
        <v>235</v>
      </c>
      <c r="H112" s="224">
        <v>676.12</v>
      </c>
      <c r="I112" s="225"/>
      <c r="J112" s="226">
        <f>ROUND(I112*H112,2)</f>
        <v>0</v>
      </c>
      <c r="K112" s="222" t="s">
        <v>174</v>
      </c>
      <c r="L112" s="71"/>
      <c r="M112" s="227" t="s">
        <v>21</v>
      </c>
      <c r="N112" s="228" t="s">
        <v>42</v>
      </c>
      <c r="O112" s="46"/>
      <c r="P112" s="229">
        <f>O112*H112</f>
        <v>0</v>
      </c>
      <c r="Q112" s="229">
        <v>0</v>
      </c>
      <c r="R112" s="229">
        <f>Q112*H112</f>
        <v>0</v>
      </c>
      <c r="S112" s="229">
        <v>0</v>
      </c>
      <c r="T112" s="230">
        <f>S112*H112</f>
        <v>0</v>
      </c>
      <c r="AR112" s="23" t="s">
        <v>175</v>
      </c>
      <c r="AT112" s="23" t="s">
        <v>170</v>
      </c>
      <c r="AU112" s="23" t="s">
        <v>81</v>
      </c>
      <c r="AY112" s="23" t="s">
        <v>168</v>
      </c>
      <c r="BE112" s="231">
        <f>IF(N112="základní",J112,0)</f>
        <v>0</v>
      </c>
      <c r="BF112" s="231">
        <f>IF(N112="snížená",J112,0)</f>
        <v>0</v>
      </c>
      <c r="BG112" s="231">
        <f>IF(N112="zákl. přenesená",J112,0)</f>
        <v>0</v>
      </c>
      <c r="BH112" s="231">
        <f>IF(N112="sníž. přenesená",J112,0)</f>
        <v>0</v>
      </c>
      <c r="BI112" s="231">
        <f>IF(N112="nulová",J112,0)</f>
        <v>0</v>
      </c>
      <c r="BJ112" s="23" t="s">
        <v>79</v>
      </c>
      <c r="BK112" s="231">
        <f>ROUND(I112*H112,2)</f>
        <v>0</v>
      </c>
      <c r="BL112" s="23" t="s">
        <v>175</v>
      </c>
      <c r="BM112" s="23" t="s">
        <v>288</v>
      </c>
    </row>
    <row r="113" s="13" customFormat="1">
      <c r="B113" s="276"/>
      <c r="C113" s="277"/>
      <c r="D113" s="232" t="s">
        <v>182</v>
      </c>
      <c r="E113" s="278" t="s">
        <v>21</v>
      </c>
      <c r="F113" s="279" t="s">
        <v>1823</v>
      </c>
      <c r="G113" s="277"/>
      <c r="H113" s="278" t="s">
        <v>21</v>
      </c>
      <c r="I113" s="280"/>
      <c r="J113" s="277"/>
      <c r="K113" s="277"/>
      <c r="L113" s="281"/>
      <c r="M113" s="282"/>
      <c r="N113" s="283"/>
      <c r="O113" s="283"/>
      <c r="P113" s="283"/>
      <c r="Q113" s="283"/>
      <c r="R113" s="283"/>
      <c r="S113" s="283"/>
      <c r="T113" s="284"/>
      <c r="AT113" s="285" t="s">
        <v>182</v>
      </c>
      <c r="AU113" s="285" t="s">
        <v>81</v>
      </c>
      <c r="AV113" s="13" t="s">
        <v>79</v>
      </c>
      <c r="AW113" s="13" t="s">
        <v>34</v>
      </c>
      <c r="AX113" s="13" t="s">
        <v>71</v>
      </c>
      <c r="AY113" s="285" t="s">
        <v>168</v>
      </c>
    </row>
    <row r="114" s="11" customFormat="1">
      <c r="B114" s="235"/>
      <c r="C114" s="236"/>
      <c r="D114" s="232" t="s">
        <v>182</v>
      </c>
      <c r="E114" s="237" t="s">
        <v>21</v>
      </c>
      <c r="F114" s="238" t="s">
        <v>1824</v>
      </c>
      <c r="G114" s="236"/>
      <c r="H114" s="239">
        <v>676.12</v>
      </c>
      <c r="I114" s="240"/>
      <c r="J114" s="236"/>
      <c r="K114" s="236"/>
      <c r="L114" s="241"/>
      <c r="M114" s="242"/>
      <c r="N114" s="243"/>
      <c r="O114" s="243"/>
      <c r="P114" s="243"/>
      <c r="Q114" s="243"/>
      <c r="R114" s="243"/>
      <c r="S114" s="243"/>
      <c r="T114" s="244"/>
      <c r="AT114" s="245" t="s">
        <v>182</v>
      </c>
      <c r="AU114" s="245" t="s">
        <v>81</v>
      </c>
      <c r="AV114" s="11" t="s">
        <v>81</v>
      </c>
      <c r="AW114" s="11" t="s">
        <v>34</v>
      </c>
      <c r="AX114" s="11" t="s">
        <v>71</v>
      </c>
      <c r="AY114" s="245" t="s">
        <v>168</v>
      </c>
    </row>
    <row r="115" s="12" customFormat="1">
      <c r="B115" s="246"/>
      <c r="C115" s="247"/>
      <c r="D115" s="232" t="s">
        <v>182</v>
      </c>
      <c r="E115" s="248" t="s">
        <v>21</v>
      </c>
      <c r="F115" s="249" t="s">
        <v>184</v>
      </c>
      <c r="G115" s="247"/>
      <c r="H115" s="250">
        <v>676.12</v>
      </c>
      <c r="I115" s="251"/>
      <c r="J115" s="247"/>
      <c r="K115" s="247"/>
      <c r="L115" s="252"/>
      <c r="M115" s="253"/>
      <c r="N115" s="254"/>
      <c r="O115" s="254"/>
      <c r="P115" s="254"/>
      <c r="Q115" s="254"/>
      <c r="R115" s="254"/>
      <c r="S115" s="254"/>
      <c r="T115" s="255"/>
      <c r="AT115" s="256" t="s">
        <v>182</v>
      </c>
      <c r="AU115" s="256" t="s">
        <v>81</v>
      </c>
      <c r="AV115" s="12" t="s">
        <v>175</v>
      </c>
      <c r="AW115" s="12" t="s">
        <v>34</v>
      </c>
      <c r="AX115" s="12" t="s">
        <v>79</v>
      </c>
      <c r="AY115" s="256" t="s">
        <v>168</v>
      </c>
    </row>
    <row r="116" s="1" customFormat="1" ht="25.5" customHeight="1">
      <c r="B116" s="45"/>
      <c r="C116" s="220" t="s">
        <v>232</v>
      </c>
      <c r="D116" s="220" t="s">
        <v>170</v>
      </c>
      <c r="E116" s="221" t="s">
        <v>1825</v>
      </c>
      <c r="F116" s="222" t="s">
        <v>1826</v>
      </c>
      <c r="G116" s="223" t="s">
        <v>205</v>
      </c>
      <c r="H116" s="224">
        <v>1204.74</v>
      </c>
      <c r="I116" s="225"/>
      <c r="J116" s="226">
        <f>ROUND(I116*H116,2)</f>
        <v>0</v>
      </c>
      <c r="K116" s="222" t="s">
        <v>174</v>
      </c>
      <c r="L116" s="71"/>
      <c r="M116" s="227" t="s">
        <v>21</v>
      </c>
      <c r="N116" s="228" t="s">
        <v>42</v>
      </c>
      <c r="O116" s="46"/>
      <c r="P116" s="229">
        <f>O116*H116</f>
        <v>0</v>
      </c>
      <c r="Q116" s="229">
        <v>0</v>
      </c>
      <c r="R116" s="229">
        <f>Q116*H116</f>
        <v>0</v>
      </c>
      <c r="S116" s="229">
        <v>0</v>
      </c>
      <c r="T116" s="230">
        <f>S116*H116</f>
        <v>0</v>
      </c>
      <c r="AR116" s="23" t="s">
        <v>175</v>
      </c>
      <c r="AT116" s="23" t="s">
        <v>170</v>
      </c>
      <c r="AU116" s="23" t="s">
        <v>81</v>
      </c>
      <c r="AY116" s="23" t="s">
        <v>168</v>
      </c>
      <c r="BE116" s="231">
        <f>IF(N116="základní",J116,0)</f>
        <v>0</v>
      </c>
      <c r="BF116" s="231">
        <f>IF(N116="snížená",J116,0)</f>
        <v>0</v>
      </c>
      <c r="BG116" s="231">
        <f>IF(N116="zákl. přenesená",J116,0)</f>
        <v>0</v>
      </c>
      <c r="BH116" s="231">
        <f>IF(N116="sníž. přenesená",J116,0)</f>
        <v>0</v>
      </c>
      <c r="BI116" s="231">
        <f>IF(N116="nulová",J116,0)</f>
        <v>0</v>
      </c>
      <c r="BJ116" s="23" t="s">
        <v>79</v>
      </c>
      <c r="BK116" s="231">
        <f>ROUND(I116*H116,2)</f>
        <v>0</v>
      </c>
      <c r="BL116" s="23" t="s">
        <v>175</v>
      </c>
      <c r="BM116" s="23" t="s">
        <v>298</v>
      </c>
    </row>
    <row r="117" s="1" customFormat="1" ht="38.25" customHeight="1">
      <c r="B117" s="45"/>
      <c r="C117" s="220" t="s">
        <v>239</v>
      </c>
      <c r="D117" s="220" t="s">
        <v>170</v>
      </c>
      <c r="E117" s="221" t="s">
        <v>1827</v>
      </c>
      <c r="F117" s="222" t="s">
        <v>1828</v>
      </c>
      <c r="G117" s="223" t="s">
        <v>205</v>
      </c>
      <c r="H117" s="224">
        <v>237.62000000000001</v>
      </c>
      <c r="I117" s="225"/>
      <c r="J117" s="226">
        <f>ROUND(I117*H117,2)</f>
        <v>0</v>
      </c>
      <c r="K117" s="222" t="s">
        <v>174</v>
      </c>
      <c r="L117" s="71"/>
      <c r="M117" s="227" t="s">
        <v>21</v>
      </c>
      <c r="N117" s="228" t="s">
        <v>42</v>
      </c>
      <c r="O117" s="46"/>
      <c r="P117" s="229">
        <f>O117*H117</f>
        <v>0</v>
      </c>
      <c r="Q117" s="229">
        <v>0</v>
      </c>
      <c r="R117" s="229">
        <f>Q117*H117</f>
        <v>0</v>
      </c>
      <c r="S117" s="229">
        <v>0</v>
      </c>
      <c r="T117" s="230">
        <f>S117*H117</f>
        <v>0</v>
      </c>
      <c r="AR117" s="23" t="s">
        <v>175</v>
      </c>
      <c r="AT117" s="23" t="s">
        <v>170</v>
      </c>
      <c r="AU117" s="23" t="s">
        <v>81</v>
      </c>
      <c r="AY117" s="23" t="s">
        <v>168</v>
      </c>
      <c r="BE117" s="231">
        <f>IF(N117="základní",J117,0)</f>
        <v>0</v>
      </c>
      <c r="BF117" s="231">
        <f>IF(N117="snížená",J117,0)</f>
        <v>0</v>
      </c>
      <c r="BG117" s="231">
        <f>IF(N117="zákl. přenesená",J117,0)</f>
        <v>0</v>
      </c>
      <c r="BH117" s="231">
        <f>IF(N117="sníž. přenesená",J117,0)</f>
        <v>0</v>
      </c>
      <c r="BI117" s="231">
        <f>IF(N117="nulová",J117,0)</f>
        <v>0</v>
      </c>
      <c r="BJ117" s="23" t="s">
        <v>79</v>
      </c>
      <c r="BK117" s="231">
        <f>ROUND(I117*H117,2)</f>
        <v>0</v>
      </c>
      <c r="BL117" s="23" t="s">
        <v>175</v>
      </c>
      <c r="BM117" s="23" t="s">
        <v>308</v>
      </c>
    </row>
    <row r="118" s="11" customFormat="1">
      <c r="B118" s="235"/>
      <c r="C118" s="236"/>
      <c r="D118" s="232" t="s">
        <v>182</v>
      </c>
      <c r="E118" s="237" t="s">
        <v>21</v>
      </c>
      <c r="F118" s="238" t="s">
        <v>1829</v>
      </c>
      <c r="G118" s="236"/>
      <c r="H118" s="239">
        <v>237.62000000000001</v>
      </c>
      <c r="I118" s="240"/>
      <c r="J118" s="236"/>
      <c r="K118" s="236"/>
      <c r="L118" s="241"/>
      <c r="M118" s="242"/>
      <c r="N118" s="243"/>
      <c r="O118" s="243"/>
      <c r="P118" s="243"/>
      <c r="Q118" s="243"/>
      <c r="R118" s="243"/>
      <c r="S118" s="243"/>
      <c r="T118" s="244"/>
      <c r="AT118" s="245" t="s">
        <v>182</v>
      </c>
      <c r="AU118" s="245" t="s">
        <v>81</v>
      </c>
      <c r="AV118" s="11" t="s">
        <v>81</v>
      </c>
      <c r="AW118" s="11" t="s">
        <v>34</v>
      </c>
      <c r="AX118" s="11" t="s">
        <v>71</v>
      </c>
      <c r="AY118" s="245" t="s">
        <v>168</v>
      </c>
    </row>
    <row r="119" s="12" customFormat="1">
      <c r="B119" s="246"/>
      <c r="C119" s="247"/>
      <c r="D119" s="232" t="s">
        <v>182</v>
      </c>
      <c r="E119" s="248" t="s">
        <v>21</v>
      </c>
      <c r="F119" s="249" t="s">
        <v>184</v>
      </c>
      <c r="G119" s="247"/>
      <c r="H119" s="250">
        <v>237.62000000000001</v>
      </c>
      <c r="I119" s="251"/>
      <c r="J119" s="247"/>
      <c r="K119" s="247"/>
      <c r="L119" s="252"/>
      <c r="M119" s="253"/>
      <c r="N119" s="254"/>
      <c r="O119" s="254"/>
      <c r="P119" s="254"/>
      <c r="Q119" s="254"/>
      <c r="R119" s="254"/>
      <c r="S119" s="254"/>
      <c r="T119" s="255"/>
      <c r="AT119" s="256" t="s">
        <v>182</v>
      </c>
      <c r="AU119" s="256" t="s">
        <v>81</v>
      </c>
      <c r="AV119" s="12" t="s">
        <v>175</v>
      </c>
      <c r="AW119" s="12" t="s">
        <v>34</v>
      </c>
      <c r="AX119" s="12" t="s">
        <v>79</v>
      </c>
      <c r="AY119" s="256" t="s">
        <v>168</v>
      </c>
    </row>
    <row r="120" s="1" customFormat="1" ht="16.5" customHeight="1">
      <c r="B120" s="45"/>
      <c r="C120" s="257" t="s">
        <v>10</v>
      </c>
      <c r="D120" s="257" t="s">
        <v>259</v>
      </c>
      <c r="E120" s="258" t="s">
        <v>1830</v>
      </c>
      <c r="F120" s="259" t="s">
        <v>1831</v>
      </c>
      <c r="G120" s="260" t="s">
        <v>235</v>
      </c>
      <c r="H120" s="261">
        <v>475.24000000000001</v>
      </c>
      <c r="I120" s="262"/>
      <c r="J120" s="263">
        <f>ROUND(I120*H120,2)</f>
        <v>0</v>
      </c>
      <c r="K120" s="259" t="s">
        <v>174</v>
      </c>
      <c r="L120" s="264"/>
      <c r="M120" s="265" t="s">
        <v>21</v>
      </c>
      <c r="N120" s="266" t="s">
        <v>42</v>
      </c>
      <c r="O120" s="46"/>
      <c r="P120" s="229">
        <f>O120*H120</f>
        <v>0</v>
      </c>
      <c r="Q120" s="229">
        <v>0</v>
      </c>
      <c r="R120" s="229">
        <f>Q120*H120</f>
        <v>0</v>
      </c>
      <c r="S120" s="229">
        <v>0</v>
      </c>
      <c r="T120" s="230">
        <f>S120*H120</f>
        <v>0</v>
      </c>
      <c r="AR120" s="23" t="s">
        <v>208</v>
      </c>
      <c r="AT120" s="23" t="s">
        <v>259</v>
      </c>
      <c r="AU120" s="23" t="s">
        <v>81</v>
      </c>
      <c r="AY120" s="23" t="s">
        <v>168</v>
      </c>
      <c r="BE120" s="231">
        <f>IF(N120="základní",J120,0)</f>
        <v>0</v>
      </c>
      <c r="BF120" s="231">
        <f>IF(N120="snížená",J120,0)</f>
        <v>0</v>
      </c>
      <c r="BG120" s="231">
        <f>IF(N120="zákl. přenesená",J120,0)</f>
        <v>0</v>
      </c>
      <c r="BH120" s="231">
        <f>IF(N120="sníž. přenesená",J120,0)</f>
        <v>0</v>
      </c>
      <c r="BI120" s="231">
        <f>IF(N120="nulová",J120,0)</f>
        <v>0</v>
      </c>
      <c r="BJ120" s="23" t="s">
        <v>79</v>
      </c>
      <c r="BK120" s="231">
        <f>ROUND(I120*H120,2)</f>
        <v>0</v>
      </c>
      <c r="BL120" s="23" t="s">
        <v>175</v>
      </c>
      <c r="BM120" s="23" t="s">
        <v>317</v>
      </c>
    </row>
    <row r="121" s="13" customFormat="1">
      <c r="B121" s="276"/>
      <c r="C121" s="277"/>
      <c r="D121" s="232" t="s">
        <v>182</v>
      </c>
      <c r="E121" s="278" t="s">
        <v>21</v>
      </c>
      <c r="F121" s="279" t="s">
        <v>1832</v>
      </c>
      <c r="G121" s="277"/>
      <c r="H121" s="278" t="s">
        <v>21</v>
      </c>
      <c r="I121" s="280"/>
      <c r="J121" s="277"/>
      <c r="K121" s="277"/>
      <c r="L121" s="281"/>
      <c r="M121" s="282"/>
      <c r="N121" s="283"/>
      <c r="O121" s="283"/>
      <c r="P121" s="283"/>
      <c r="Q121" s="283"/>
      <c r="R121" s="283"/>
      <c r="S121" s="283"/>
      <c r="T121" s="284"/>
      <c r="AT121" s="285" t="s">
        <v>182</v>
      </c>
      <c r="AU121" s="285" t="s">
        <v>81</v>
      </c>
      <c r="AV121" s="13" t="s">
        <v>79</v>
      </c>
      <c r="AW121" s="13" t="s">
        <v>34</v>
      </c>
      <c r="AX121" s="13" t="s">
        <v>71</v>
      </c>
      <c r="AY121" s="285" t="s">
        <v>168</v>
      </c>
    </row>
    <row r="122" s="11" customFormat="1">
      <c r="B122" s="235"/>
      <c r="C122" s="236"/>
      <c r="D122" s="232" t="s">
        <v>182</v>
      </c>
      <c r="E122" s="237" t="s">
        <v>21</v>
      </c>
      <c r="F122" s="238" t="s">
        <v>1833</v>
      </c>
      <c r="G122" s="236"/>
      <c r="H122" s="239">
        <v>475.24000000000001</v>
      </c>
      <c r="I122" s="240"/>
      <c r="J122" s="236"/>
      <c r="K122" s="236"/>
      <c r="L122" s="241"/>
      <c r="M122" s="242"/>
      <c r="N122" s="243"/>
      <c r="O122" s="243"/>
      <c r="P122" s="243"/>
      <c r="Q122" s="243"/>
      <c r="R122" s="243"/>
      <c r="S122" s="243"/>
      <c r="T122" s="244"/>
      <c r="AT122" s="245" t="s">
        <v>182</v>
      </c>
      <c r="AU122" s="245" t="s">
        <v>81</v>
      </c>
      <c r="AV122" s="11" t="s">
        <v>81</v>
      </c>
      <c r="AW122" s="11" t="s">
        <v>34</v>
      </c>
      <c r="AX122" s="11" t="s">
        <v>71</v>
      </c>
      <c r="AY122" s="245" t="s">
        <v>168</v>
      </c>
    </row>
    <row r="123" s="12" customFormat="1">
      <c r="B123" s="246"/>
      <c r="C123" s="247"/>
      <c r="D123" s="232" t="s">
        <v>182</v>
      </c>
      <c r="E123" s="248" t="s">
        <v>21</v>
      </c>
      <c r="F123" s="249" t="s">
        <v>184</v>
      </c>
      <c r="G123" s="247"/>
      <c r="H123" s="250">
        <v>475.24000000000001</v>
      </c>
      <c r="I123" s="251"/>
      <c r="J123" s="247"/>
      <c r="K123" s="247"/>
      <c r="L123" s="252"/>
      <c r="M123" s="253"/>
      <c r="N123" s="254"/>
      <c r="O123" s="254"/>
      <c r="P123" s="254"/>
      <c r="Q123" s="254"/>
      <c r="R123" s="254"/>
      <c r="S123" s="254"/>
      <c r="T123" s="255"/>
      <c r="AT123" s="256" t="s">
        <v>182</v>
      </c>
      <c r="AU123" s="256" t="s">
        <v>81</v>
      </c>
      <c r="AV123" s="12" t="s">
        <v>175</v>
      </c>
      <c r="AW123" s="12" t="s">
        <v>34</v>
      </c>
      <c r="AX123" s="12" t="s">
        <v>79</v>
      </c>
      <c r="AY123" s="256" t="s">
        <v>168</v>
      </c>
    </row>
    <row r="124" s="10" customFormat="1" ht="29.88" customHeight="1">
      <c r="B124" s="204"/>
      <c r="C124" s="205"/>
      <c r="D124" s="206" t="s">
        <v>70</v>
      </c>
      <c r="E124" s="218" t="s">
        <v>175</v>
      </c>
      <c r="F124" s="218" t="s">
        <v>472</v>
      </c>
      <c r="G124" s="205"/>
      <c r="H124" s="205"/>
      <c r="I124" s="208"/>
      <c r="J124" s="219">
        <f>BK124</f>
        <v>0</v>
      </c>
      <c r="K124" s="205"/>
      <c r="L124" s="210"/>
      <c r="M124" s="211"/>
      <c r="N124" s="212"/>
      <c r="O124" s="212"/>
      <c r="P124" s="213">
        <f>SUM(P125:P127)</f>
        <v>0</v>
      </c>
      <c r="Q124" s="212"/>
      <c r="R124" s="213">
        <f>SUM(R125:R127)</f>
        <v>0</v>
      </c>
      <c r="S124" s="212"/>
      <c r="T124" s="214">
        <f>SUM(T125:T127)</f>
        <v>0</v>
      </c>
      <c r="AR124" s="215" t="s">
        <v>79</v>
      </c>
      <c r="AT124" s="216" t="s">
        <v>70</v>
      </c>
      <c r="AU124" s="216" t="s">
        <v>79</v>
      </c>
      <c r="AY124" s="215" t="s">
        <v>168</v>
      </c>
      <c r="BK124" s="217">
        <f>SUM(BK125:BK127)</f>
        <v>0</v>
      </c>
    </row>
    <row r="125" s="1" customFormat="1" ht="25.5" customHeight="1">
      <c r="B125" s="45"/>
      <c r="C125" s="220" t="s">
        <v>249</v>
      </c>
      <c r="D125" s="220" t="s">
        <v>170</v>
      </c>
      <c r="E125" s="221" t="s">
        <v>1834</v>
      </c>
      <c r="F125" s="222" t="s">
        <v>1835</v>
      </c>
      <c r="G125" s="223" t="s">
        <v>205</v>
      </c>
      <c r="H125" s="224">
        <v>50.439999999999998</v>
      </c>
      <c r="I125" s="225"/>
      <c r="J125" s="226">
        <f>ROUND(I125*H125,2)</f>
        <v>0</v>
      </c>
      <c r="K125" s="222" t="s">
        <v>174</v>
      </c>
      <c r="L125" s="71"/>
      <c r="M125" s="227" t="s">
        <v>21</v>
      </c>
      <c r="N125" s="228" t="s">
        <v>42</v>
      </c>
      <c r="O125" s="46"/>
      <c r="P125" s="229">
        <f>O125*H125</f>
        <v>0</v>
      </c>
      <c r="Q125" s="229">
        <v>0</v>
      </c>
      <c r="R125" s="229">
        <f>Q125*H125</f>
        <v>0</v>
      </c>
      <c r="S125" s="229">
        <v>0</v>
      </c>
      <c r="T125" s="230">
        <f>S125*H125</f>
        <v>0</v>
      </c>
      <c r="AR125" s="23" t="s">
        <v>175</v>
      </c>
      <c r="AT125" s="23" t="s">
        <v>170</v>
      </c>
      <c r="AU125" s="23" t="s">
        <v>81</v>
      </c>
      <c r="AY125" s="23" t="s">
        <v>168</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175</v>
      </c>
      <c r="BM125" s="23" t="s">
        <v>328</v>
      </c>
    </row>
    <row r="126" s="11" customFormat="1">
      <c r="B126" s="235"/>
      <c r="C126" s="236"/>
      <c r="D126" s="232" t="s">
        <v>182</v>
      </c>
      <c r="E126" s="237" t="s">
        <v>21</v>
      </c>
      <c r="F126" s="238" t="s">
        <v>1836</v>
      </c>
      <c r="G126" s="236"/>
      <c r="H126" s="239">
        <v>50.439999999999998</v>
      </c>
      <c r="I126" s="240"/>
      <c r="J126" s="236"/>
      <c r="K126" s="236"/>
      <c r="L126" s="241"/>
      <c r="M126" s="242"/>
      <c r="N126" s="243"/>
      <c r="O126" s="243"/>
      <c r="P126" s="243"/>
      <c r="Q126" s="243"/>
      <c r="R126" s="243"/>
      <c r="S126" s="243"/>
      <c r="T126" s="244"/>
      <c r="AT126" s="245" t="s">
        <v>182</v>
      </c>
      <c r="AU126" s="245" t="s">
        <v>81</v>
      </c>
      <c r="AV126" s="11" t="s">
        <v>81</v>
      </c>
      <c r="AW126" s="11" t="s">
        <v>34</v>
      </c>
      <c r="AX126" s="11" t="s">
        <v>71</v>
      </c>
      <c r="AY126" s="245" t="s">
        <v>168</v>
      </c>
    </row>
    <row r="127" s="12" customFormat="1">
      <c r="B127" s="246"/>
      <c r="C127" s="247"/>
      <c r="D127" s="232" t="s">
        <v>182</v>
      </c>
      <c r="E127" s="248" t="s">
        <v>21</v>
      </c>
      <c r="F127" s="249" t="s">
        <v>184</v>
      </c>
      <c r="G127" s="247"/>
      <c r="H127" s="250">
        <v>50.439999999999998</v>
      </c>
      <c r="I127" s="251"/>
      <c r="J127" s="247"/>
      <c r="K127" s="247"/>
      <c r="L127" s="252"/>
      <c r="M127" s="253"/>
      <c r="N127" s="254"/>
      <c r="O127" s="254"/>
      <c r="P127" s="254"/>
      <c r="Q127" s="254"/>
      <c r="R127" s="254"/>
      <c r="S127" s="254"/>
      <c r="T127" s="255"/>
      <c r="AT127" s="256" t="s">
        <v>182</v>
      </c>
      <c r="AU127" s="256" t="s">
        <v>81</v>
      </c>
      <c r="AV127" s="12" t="s">
        <v>175</v>
      </c>
      <c r="AW127" s="12" t="s">
        <v>34</v>
      </c>
      <c r="AX127" s="12" t="s">
        <v>79</v>
      </c>
      <c r="AY127" s="256" t="s">
        <v>168</v>
      </c>
    </row>
    <row r="128" s="10" customFormat="1" ht="29.88" customHeight="1">
      <c r="B128" s="204"/>
      <c r="C128" s="205"/>
      <c r="D128" s="206" t="s">
        <v>70</v>
      </c>
      <c r="E128" s="218" t="s">
        <v>208</v>
      </c>
      <c r="F128" s="218" t="s">
        <v>1837</v>
      </c>
      <c r="G128" s="205"/>
      <c r="H128" s="205"/>
      <c r="I128" s="208"/>
      <c r="J128" s="219">
        <f>BK128</f>
        <v>0</v>
      </c>
      <c r="K128" s="205"/>
      <c r="L128" s="210"/>
      <c r="M128" s="211"/>
      <c r="N128" s="212"/>
      <c r="O128" s="212"/>
      <c r="P128" s="213">
        <f>SUM(P129:P137)</f>
        <v>0</v>
      </c>
      <c r="Q128" s="212"/>
      <c r="R128" s="213">
        <f>SUM(R129:R137)</f>
        <v>0</v>
      </c>
      <c r="S128" s="212"/>
      <c r="T128" s="214">
        <f>SUM(T129:T137)</f>
        <v>0</v>
      </c>
      <c r="AR128" s="215" t="s">
        <v>79</v>
      </c>
      <c r="AT128" s="216" t="s">
        <v>70</v>
      </c>
      <c r="AU128" s="216" t="s">
        <v>79</v>
      </c>
      <c r="AY128" s="215" t="s">
        <v>168</v>
      </c>
      <c r="BK128" s="217">
        <f>SUM(BK129:BK137)</f>
        <v>0</v>
      </c>
    </row>
    <row r="129" s="1" customFormat="1" ht="25.5" customHeight="1">
      <c r="B129" s="45"/>
      <c r="C129" s="220" t="s">
        <v>253</v>
      </c>
      <c r="D129" s="220" t="s">
        <v>170</v>
      </c>
      <c r="E129" s="221" t="s">
        <v>1838</v>
      </c>
      <c r="F129" s="222" t="s">
        <v>1839</v>
      </c>
      <c r="G129" s="223" t="s">
        <v>195</v>
      </c>
      <c r="H129" s="224">
        <v>285</v>
      </c>
      <c r="I129" s="225"/>
      <c r="J129" s="226">
        <f>ROUND(I129*H129,2)</f>
        <v>0</v>
      </c>
      <c r="K129" s="222" t="s">
        <v>174</v>
      </c>
      <c r="L129" s="71"/>
      <c r="M129" s="227" t="s">
        <v>21</v>
      </c>
      <c r="N129" s="228" t="s">
        <v>42</v>
      </c>
      <c r="O129" s="46"/>
      <c r="P129" s="229">
        <f>O129*H129</f>
        <v>0</v>
      </c>
      <c r="Q129" s="229">
        <v>0</v>
      </c>
      <c r="R129" s="229">
        <f>Q129*H129</f>
        <v>0</v>
      </c>
      <c r="S129" s="229">
        <v>0</v>
      </c>
      <c r="T129" s="230">
        <f>S129*H129</f>
        <v>0</v>
      </c>
      <c r="AR129" s="23" t="s">
        <v>175</v>
      </c>
      <c r="AT129" s="23" t="s">
        <v>170</v>
      </c>
      <c r="AU129" s="23" t="s">
        <v>81</v>
      </c>
      <c r="AY129" s="23" t="s">
        <v>168</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175</v>
      </c>
      <c r="BM129" s="23" t="s">
        <v>338</v>
      </c>
    </row>
    <row r="130" s="1" customFormat="1" ht="16.5" customHeight="1">
      <c r="B130" s="45"/>
      <c r="C130" s="257" t="s">
        <v>258</v>
      </c>
      <c r="D130" s="257" t="s">
        <v>259</v>
      </c>
      <c r="E130" s="258" t="s">
        <v>1840</v>
      </c>
      <c r="F130" s="259" t="s">
        <v>1841</v>
      </c>
      <c r="G130" s="260" t="s">
        <v>195</v>
      </c>
      <c r="H130" s="261">
        <v>285</v>
      </c>
      <c r="I130" s="262"/>
      <c r="J130" s="263">
        <f>ROUND(I130*H130,2)</f>
        <v>0</v>
      </c>
      <c r="K130" s="259" t="s">
        <v>174</v>
      </c>
      <c r="L130" s="264"/>
      <c r="M130" s="265" t="s">
        <v>21</v>
      </c>
      <c r="N130" s="266" t="s">
        <v>42</v>
      </c>
      <c r="O130" s="46"/>
      <c r="P130" s="229">
        <f>O130*H130</f>
        <v>0</v>
      </c>
      <c r="Q130" s="229">
        <v>0</v>
      </c>
      <c r="R130" s="229">
        <f>Q130*H130</f>
        <v>0</v>
      </c>
      <c r="S130" s="229">
        <v>0</v>
      </c>
      <c r="T130" s="230">
        <f>S130*H130</f>
        <v>0</v>
      </c>
      <c r="AR130" s="23" t="s">
        <v>208</v>
      </c>
      <c r="AT130" s="23" t="s">
        <v>259</v>
      </c>
      <c r="AU130" s="23" t="s">
        <v>81</v>
      </c>
      <c r="AY130" s="23" t="s">
        <v>168</v>
      </c>
      <c r="BE130" s="231">
        <f>IF(N130="základní",J130,0)</f>
        <v>0</v>
      </c>
      <c r="BF130" s="231">
        <f>IF(N130="snížená",J130,0)</f>
        <v>0</v>
      </c>
      <c r="BG130" s="231">
        <f>IF(N130="zákl. přenesená",J130,0)</f>
        <v>0</v>
      </c>
      <c r="BH130" s="231">
        <f>IF(N130="sníž. přenesená",J130,0)</f>
        <v>0</v>
      </c>
      <c r="BI130" s="231">
        <f>IF(N130="nulová",J130,0)</f>
        <v>0</v>
      </c>
      <c r="BJ130" s="23" t="s">
        <v>79</v>
      </c>
      <c r="BK130" s="231">
        <f>ROUND(I130*H130,2)</f>
        <v>0</v>
      </c>
      <c r="BL130" s="23" t="s">
        <v>175</v>
      </c>
      <c r="BM130" s="23" t="s">
        <v>348</v>
      </c>
    </row>
    <row r="131" s="1" customFormat="1" ht="25.5" customHeight="1">
      <c r="B131" s="45"/>
      <c r="C131" s="220" t="s">
        <v>264</v>
      </c>
      <c r="D131" s="220" t="s">
        <v>170</v>
      </c>
      <c r="E131" s="221" t="s">
        <v>1842</v>
      </c>
      <c r="F131" s="222" t="s">
        <v>1843</v>
      </c>
      <c r="G131" s="223" t="s">
        <v>195</v>
      </c>
      <c r="H131" s="224">
        <v>154</v>
      </c>
      <c r="I131" s="225"/>
      <c r="J131" s="226">
        <f>ROUND(I131*H131,2)</f>
        <v>0</v>
      </c>
      <c r="K131" s="222" t="s">
        <v>21</v>
      </c>
      <c r="L131" s="71"/>
      <c r="M131" s="227" t="s">
        <v>21</v>
      </c>
      <c r="N131" s="228" t="s">
        <v>42</v>
      </c>
      <c r="O131" s="46"/>
      <c r="P131" s="229">
        <f>O131*H131</f>
        <v>0</v>
      </c>
      <c r="Q131" s="229">
        <v>0</v>
      </c>
      <c r="R131" s="229">
        <f>Q131*H131</f>
        <v>0</v>
      </c>
      <c r="S131" s="229">
        <v>0</v>
      </c>
      <c r="T131" s="230">
        <f>S131*H131</f>
        <v>0</v>
      </c>
      <c r="AR131" s="23" t="s">
        <v>175</v>
      </c>
      <c r="AT131" s="23" t="s">
        <v>170</v>
      </c>
      <c r="AU131" s="23" t="s">
        <v>81</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175</v>
      </c>
      <c r="BM131" s="23" t="s">
        <v>357</v>
      </c>
    </row>
    <row r="132" s="1" customFormat="1" ht="16.5" customHeight="1">
      <c r="B132" s="45"/>
      <c r="C132" s="257" t="s">
        <v>269</v>
      </c>
      <c r="D132" s="257" t="s">
        <v>259</v>
      </c>
      <c r="E132" s="258" t="s">
        <v>1844</v>
      </c>
      <c r="F132" s="259" t="s">
        <v>1845</v>
      </c>
      <c r="G132" s="260" t="s">
        <v>195</v>
      </c>
      <c r="H132" s="261">
        <v>154</v>
      </c>
      <c r="I132" s="262"/>
      <c r="J132" s="263">
        <f>ROUND(I132*H132,2)</f>
        <v>0</v>
      </c>
      <c r="K132" s="259" t="s">
        <v>174</v>
      </c>
      <c r="L132" s="264"/>
      <c r="M132" s="265" t="s">
        <v>21</v>
      </c>
      <c r="N132" s="266" t="s">
        <v>42</v>
      </c>
      <c r="O132" s="46"/>
      <c r="P132" s="229">
        <f>O132*H132</f>
        <v>0</v>
      </c>
      <c r="Q132" s="229">
        <v>0</v>
      </c>
      <c r="R132" s="229">
        <f>Q132*H132</f>
        <v>0</v>
      </c>
      <c r="S132" s="229">
        <v>0</v>
      </c>
      <c r="T132" s="230">
        <f>S132*H132</f>
        <v>0</v>
      </c>
      <c r="AR132" s="23" t="s">
        <v>208</v>
      </c>
      <c r="AT132" s="23" t="s">
        <v>259</v>
      </c>
      <c r="AU132" s="23" t="s">
        <v>81</v>
      </c>
      <c r="AY132" s="23" t="s">
        <v>168</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175</v>
      </c>
      <c r="BM132" s="23" t="s">
        <v>366</v>
      </c>
    </row>
    <row r="133" s="1" customFormat="1" ht="16.5" customHeight="1">
      <c r="B133" s="45"/>
      <c r="C133" s="220" t="s">
        <v>9</v>
      </c>
      <c r="D133" s="220" t="s">
        <v>170</v>
      </c>
      <c r="E133" s="221" t="s">
        <v>1846</v>
      </c>
      <c r="F133" s="222" t="s">
        <v>1847</v>
      </c>
      <c r="G133" s="223" t="s">
        <v>1848</v>
      </c>
      <c r="H133" s="224">
        <v>1</v>
      </c>
      <c r="I133" s="225"/>
      <c r="J133" s="226">
        <f>ROUND(I133*H133,2)</f>
        <v>0</v>
      </c>
      <c r="K133" s="222" t="s">
        <v>21</v>
      </c>
      <c r="L133" s="71"/>
      <c r="M133" s="227" t="s">
        <v>21</v>
      </c>
      <c r="N133" s="228" t="s">
        <v>42</v>
      </c>
      <c r="O133" s="46"/>
      <c r="P133" s="229">
        <f>O133*H133</f>
        <v>0</v>
      </c>
      <c r="Q133" s="229">
        <v>0</v>
      </c>
      <c r="R133" s="229">
        <f>Q133*H133</f>
        <v>0</v>
      </c>
      <c r="S133" s="229">
        <v>0</v>
      </c>
      <c r="T133" s="230">
        <f>S133*H133</f>
        <v>0</v>
      </c>
      <c r="AR133" s="23" t="s">
        <v>175</v>
      </c>
      <c r="AT133" s="23" t="s">
        <v>170</v>
      </c>
      <c r="AU133" s="23" t="s">
        <v>81</v>
      </c>
      <c r="AY133" s="23" t="s">
        <v>168</v>
      </c>
      <c r="BE133" s="231">
        <f>IF(N133="základní",J133,0)</f>
        <v>0</v>
      </c>
      <c r="BF133" s="231">
        <f>IF(N133="snížená",J133,0)</f>
        <v>0</v>
      </c>
      <c r="BG133" s="231">
        <f>IF(N133="zákl. přenesená",J133,0)</f>
        <v>0</v>
      </c>
      <c r="BH133" s="231">
        <f>IF(N133="sníž. přenesená",J133,0)</f>
        <v>0</v>
      </c>
      <c r="BI133" s="231">
        <f>IF(N133="nulová",J133,0)</f>
        <v>0</v>
      </c>
      <c r="BJ133" s="23" t="s">
        <v>79</v>
      </c>
      <c r="BK133" s="231">
        <f>ROUND(I133*H133,2)</f>
        <v>0</v>
      </c>
      <c r="BL133" s="23" t="s">
        <v>175</v>
      </c>
      <c r="BM133" s="23" t="s">
        <v>527</v>
      </c>
    </row>
    <row r="134" s="1" customFormat="1" ht="16.5" customHeight="1">
      <c r="B134" s="45"/>
      <c r="C134" s="220" t="s">
        <v>278</v>
      </c>
      <c r="D134" s="220" t="s">
        <v>170</v>
      </c>
      <c r="E134" s="221" t="s">
        <v>1849</v>
      </c>
      <c r="F134" s="222" t="s">
        <v>1850</v>
      </c>
      <c r="G134" s="223" t="s">
        <v>1848</v>
      </c>
      <c r="H134" s="224">
        <v>1</v>
      </c>
      <c r="I134" s="225"/>
      <c r="J134" s="226">
        <f>ROUND(I134*H134,2)</f>
        <v>0</v>
      </c>
      <c r="K134" s="222" t="s">
        <v>21</v>
      </c>
      <c r="L134" s="71"/>
      <c r="M134" s="227" t="s">
        <v>21</v>
      </c>
      <c r="N134" s="228" t="s">
        <v>42</v>
      </c>
      <c r="O134" s="46"/>
      <c r="P134" s="229">
        <f>O134*H134</f>
        <v>0</v>
      </c>
      <c r="Q134" s="229">
        <v>0</v>
      </c>
      <c r="R134" s="229">
        <f>Q134*H134</f>
        <v>0</v>
      </c>
      <c r="S134" s="229">
        <v>0</v>
      </c>
      <c r="T134" s="230">
        <f>S134*H134</f>
        <v>0</v>
      </c>
      <c r="AR134" s="23" t="s">
        <v>175</v>
      </c>
      <c r="AT134" s="23" t="s">
        <v>170</v>
      </c>
      <c r="AU134" s="23" t="s">
        <v>81</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175</v>
      </c>
      <c r="BM134" s="23" t="s">
        <v>537</v>
      </c>
    </row>
    <row r="135" s="1" customFormat="1" ht="16.5" customHeight="1">
      <c r="B135" s="45"/>
      <c r="C135" s="220" t="s">
        <v>283</v>
      </c>
      <c r="D135" s="220" t="s">
        <v>170</v>
      </c>
      <c r="E135" s="221" t="s">
        <v>1851</v>
      </c>
      <c r="F135" s="222" t="s">
        <v>1852</v>
      </c>
      <c r="G135" s="223" t="s">
        <v>1848</v>
      </c>
      <c r="H135" s="224">
        <v>1</v>
      </c>
      <c r="I135" s="225"/>
      <c r="J135" s="226">
        <f>ROUND(I135*H135,2)</f>
        <v>0</v>
      </c>
      <c r="K135" s="222" t="s">
        <v>21</v>
      </c>
      <c r="L135" s="71"/>
      <c r="M135" s="227" t="s">
        <v>21</v>
      </c>
      <c r="N135" s="228" t="s">
        <v>42</v>
      </c>
      <c r="O135" s="46"/>
      <c r="P135" s="229">
        <f>O135*H135</f>
        <v>0</v>
      </c>
      <c r="Q135" s="229">
        <v>0</v>
      </c>
      <c r="R135" s="229">
        <f>Q135*H135</f>
        <v>0</v>
      </c>
      <c r="S135" s="229">
        <v>0</v>
      </c>
      <c r="T135" s="230">
        <f>S135*H135</f>
        <v>0</v>
      </c>
      <c r="AR135" s="23" t="s">
        <v>175</v>
      </c>
      <c r="AT135" s="23" t="s">
        <v>170</v>
      </c>
      <c r="AU135" s="23" t="s">
        <v>81</v>
      </c>
      <c r="AY135" s="23" t="s">
        <v>168</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175</v>
      </c>
      <c r="BM135" s="23" t="s">
        <v>545</v>
      </c>
    </row>
    <row r="136" s="1" customFormat="1" ht="16.5" customHeight="1">
      <c r="B136" s="45"/>
      <c r="C136" s="220" t="s">
        <v>288</v>
      </c>
      <c r="D136" s="220" t="s">
        <v>170</v>
      </c>
      <c r="E136" s="221" t="s">
        <v>1853</v>
      </c>
      <c r="F136" s="222" t="s">
        <v>1854</v>
      </c>
      <c r="G136" s="223" t="s">
        <v>1848</v>
      </c>
      <c r="H136" s="224">
        <v>8</v>
      </c>
      <c r="I136" s="225"/>
      <c r="J136" s="226">
        <f>ROUND(I136*H136,2)</f>
        <v>0</v>
      </c>
      <c r="K136" s="222" t="s">
        <v>21</v>
      </c>
      <c r="L136" s="71"/>
      <c r="M136" s="227" t="s">
        <v>21</v>
      </c>
      <c r="N136" s="228" t="s">
        <v>42</v>
      </c>
      <c r="O136" s="46"/>
      <c r="P136" s="229">
        <f>O136*H136</f>
        <v>0</v>
      </c>
      <c r="Q136" s="229">
        <v>0</v>
      </c>
      <c r="R136" s="229">
        <f>Q136*H136</f>
        <v>0</v>
      </c>
      <c r="S136" s="229">
        <v>0</v>
      </c>
      <c r="T136" s="230">
        <f>S136*H136</f>
        <v>0</v>
      </c>
      <c r="AR136" s="23" t="s">
        <v>175</v>
      </c>
      <c r="AT136" s="23" t="s">
        <v>170</v>
      </c>
      <c r="AU136" s="23" t="s">
        <v>81</v>
      </c>
      <c r="AY136" s="23" t="s">
        <v>168</v>
      </c>
      <c r="BE136" s="231">
        <f>IF(N136="základní",J136,0)</f>
        <v>0</v>
      </c>
      <c r="BF136" s="231">
        <f>IF(N136="snížená",J136,0)</f>
        <v>0</v>
      </c>
      <c r="BG136" s="231">
        <f>IF(N136="zákl. přenesená",J136,0)</f>
        <v>0</v>
      </c>
      <c r="BH136" s="231">
        <f>IF(N136="sníž. přenesená",J136,0)</f>
        <v>0</v>
      </c>
      <c r="BI136" s="231">
        <f>IF(N136="nulová",J136,0)</f>
        <v>0</v>
      </c>
      <c r="BJ136" s="23" t="s">
        <v>79</v>
      </c>
      <c r="BK136" s="231">
        <f>ROUND(I136*H136,2)</f>
        <v>0</v>
      </c>
      <c r="BL136" s="23" t="s">
        <v>175</v>
      </c>
      <c r="BM136" s="23" t="s">
        <v>554</v>
      </c>
    </row>
    <row r="137" s="1" customFormat="1" ht="51" customHeight="1">
      <c r="B137" s="45"/>
      <c r="C137" s="220" t="s">
        <v>293</v>
      </c>
      <c r="D137" s="220" t="s">
        <v>170</v>
      </c>
      <c r="E137" s="221" t="s">
        <v>1855</v>
      </c>
      <c r="F137" s="222" t="s">
        <v>1856</v>
      </c>
      <c r="G137" s="223" t="s">
        <v>1848</v>
      </c>
      <c r="H137" s="224">
        <v>1</v>
      </c>
      <c r="I137" s="225"/>
      <c r="J137" s="226">
        <f>ROUND(I137*H137,2)</f>
        <v>0</v>
      </c>
      <c r="K137" s="222" t="s">
        <v>21</v>
      </c>
      <c r="L137" s="71"/>
      <c r="M137" s="227" t="s">
        <v>21</v>
      </c>
      <c r="N137" s="228" t="s">
        <v>42</v>
      </c>
      <c r="O137" s="46"/>
      <c r="P137" s="229">
        <f>O137*H137</f>
        <v>0</v>
      </c>
      <c r="Q137" s="229">
        <v>0</v>
      </c>
      <c r="R137" s="229">
        <f>Q137*H137</f>
        <v>0</v>
      </c>
      <c r="S137" s="229">
        <v>0</v>
      </c>
      <c r="T137" s="230">
        <f>S137*H137</f>
        <v>0</v>
      </c>
      <c r="AR137" s="23" t="s">
        <v>175</v>
      </c>
      <c r="AT137" s="23" t="s">
        <v>170</v>
      </c>
      <c r="AU137" s="23" t="s">
        <v>81</v>
      </c>
      <c r="AY137" s="23" t="s">
        <v>168</v>
      </c>
      <c r="BE137" s="231">
        <f>IF(N137="základní",J137,0)</f>
        <v>0</v>
      </c>
      <c r="BF137" s="231">
        <f>IF(N137="snížená",J137,0)</f>
        <v>0</v>
      </c>
      <c r="BG137" s="231">
        <f>IF(N137="zákl. přenesená",J137,0)</f>
        <v>0</v>
      </c>
      <c r="BH137" s="231">
        <f>IF(N137="sníž. přenesená",J137,0)</f>
        <v>0</v>
      </c>
      <c r="BI137" s="231">
        <f>IF(N137="nulová",J137,0)</f>
        <v>0</v>
      </c>
      <c r="BJ137" s="23" t="s">
        <v>79</v>
      </c>
      <c r="BK137" s="231">
        <f>ROUND(I137*H137,2)</f>
        <v>0</v>
      </c>
      <c r="BL137" s="23" t="s">
        <v>175</v>
      </c>
      <c r="BM137" s="23" t="s">
        <v>564</v>
      </c>
    </row>
    <row r="138" s="10" customFormat="1" ht="29.88" customHeight="1">
      <c r="B138" s="204"/>
      <c r="C138" s="205"/>
      <c r="D138" s="206" t="s">
        <v>70</v>
      </c>
      <c r="E138" s="218" t="s">
        <v>364</v>
      </c>
      <c r="F138" s="218" t="s">
        <v>365</v>
      </c>
      <c r="G138" s="205"/>
      <c r="H138" s="205"/>
      <c r="I138" s="208"/>
      <c r="J138" s="219">
        <f>BK138</f>
        <v>0</v>
      </c>
      <c r="K138" s="205"/>
      <c r="L138" s="210"/>
      <c r="M138" s="211"/>
      <c r="N138" s="212"/>
      <c r="O138" s="212"/>
      <c r="P138" s="213">
        <f>SUM(P139:P140)</f>
        <v>0</v>
      </c>
      <c r="Q138" s="212"/>
      <c r="R138" s="213">
        <f>SUM(R139:R140)</f>
        <v>0</v>
      </c>
      <c r="S138" s="212"/>
      <c r="T138" s="214">
        <f>SUM(T139:T140)</f>
        <v>0</v>
      </c>
      <c r="AR138" s="215" t="s">
        <v>79</v>
      </c>
      <c r="AT138" s="216" t="s">
        <v>70</v>
      </c>
      <c r="AU138" s="216" t="s">
        <v>79</v>
      </c>
      <c r="AY138" s="215" t="s">
        <v>168</v>
      </c>
      <c r="BK138" s="217">
        <f>SUM(BK139:BK140)</f>
        <v>0</v>
      </c>
    </row>
    <row r="139" s="1" customFormat="1" ht="38.25" customHeight="1">
      <c r="B139" s="45"/>
      <c r="C139" s="220" t="s">
        <v>298</v>
      </c>
      <c r="D139" s="220" t="s">
        <v>170</v>
      </c>
      <c r="E139" s="221" t="s">
        <v>1857</v>
      </c>
      <c r="F139" s="222" t="s">
        <v>1858</v>
      </c>
      <c r="G139" s="223" t="s">
        <v>235</v>
      </c>
      <c r="H139" s="224">
        <v>43.317</v>
      </c>
      <c r="I139" s="225"/>
      <c r="J139" s="226">
        <f>ROUND(I139*H139,2)</f>
        <v>0</v>
      </c>
      <c r="K139" s="222" t="s">
        <v>174</v>
      </c>
      <c r="L139" s="71"/>
      <c r="M139" s="227" t="s">
        <v>21</v>
      </c>
      <c r="N139" s="228" t="s">
        <v>42</v>
      </c>
      <c r="O139" s="46"/>
      <c r="P139" s="229">
        <f>O139*H139</f>
        <v>0</v>
      </c>
      <c r="Q139" s="229">
        <v>0</v>
      </c>
      <c r="R139" s="229">
        <f>Q139*H139</f>
        <v>0</v>
      </c>
      <c r="S139" s="229">
        <v>0</v>
      </c>
      <c r="T139" s="230">
        <f>S139*H139</f>
        <v>0</v>
      </c>
      <c r="AR139" s="23" t="s">
        <v>175</v>
      </c>
      <c r="AT139" s="23" t="s">
        <v>170</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175</v>
      </c>
      <c r="BM139" s="23" t="s">
        <v>578</v>
      </c>
    </row>
    <row r="140" s="1" customFormat="1" ht="38.25" customHeight="1">
      <c r="B140" s="45"/>
      <c r="C140" s="220" t="s">
        <v>303</v>
      </c>
      <c r="D140" s="220" t="s">
        <v>170</v>
      </c>
      <c r="E140" s="221" t="s">
        <v>1859</v>
      </c>
      <c r="F140" s="222" t="s">
        <v>1860</v>
      </c>
      <c r="G140" s="223" t="s">
        <v>235</v>
      </c>
      <c r="H140" s="224">
        <v>43.317</v>
      </c>
      <c r="I140" s="225"/>
      <c r="J140" s="226">
        <f>ROUND(I140*H140,2)</f>
        <v>0</v>
      </c>
      <c r="K140" s="222" t="s">
        <v>174</v>
      </c>
      <c r="L140" s="71"/>
      <c r="M140" s="227" t="s">
        <v>21</v>
      </c>
      <c r="N140" s="228" t="s">
        <v>42</v>
      </c>
      <c r="O140" s="46"/>
      <c r="P140" s="229">
        <f>O140*H140</f>
        <v>0</v>
      </c>
      <c r="Q140" s="229">
        <v>0</v>
      </c>
      <c r="R140" s="229">
        <f>Q140*H140</f>
        <v>0</v>
      </c>
      <c r="S140" s="229">
        <v>0</v>
      </c>
      <c r="T140" s="230">
        <f>S140*H140</f>
        <v>0</v>
      </c>
      <c r="AR140" s="23" t="s">
        <v>175</v>
      </c>
      <c r="AT140" s="23" t="s">
        <v>170</v>
      </c>
      <c r="AU140" s="23" t="s">
        <v>81</v>
      </c>
      <c r="AY140" s="23" t="s">
        <v>168</v>
      </c>
      <c r="BE140" s="231">
        <f>IF(N140="základní",J140,0)</f>
        <v>0</v>
      </c>
      <c r="BF140" s="231">
        <f>IF(N140="snížená",J140,0)</f>
        <v>0</v>
      </c>
      <c r="BG140" s="231">
        <f>IF(N140="zákl. přenesená",J140,0)</f>
        <v>0</v>
      </c>
      <c r="BH140" s="231">
        <f>IF(N140="sníž. přenesená",J140,0)</f>
        <v>0</v>
      </c>
      <c r="BI140" s="231">
        <f>IF(N140="nulová",J140,0)</f>
        <v>0</v>
      </c>
      <c r="BJ140" s="23" t="s">
        <v>79</v>
      </c>
      <c r="BK140" s="231">
        <f>ROUND(I140*H140,2)</f>
        <v>0</v>
      </c>
      <c r="BL140" s="23" t="s">
        <v>175</v>
      </c>
      <c r="BM140" s="23" t="s">
        <v>586</v>
      </c>
    </row>
    <row r="141" s="10" customFormat="1" ht="37.44" customHeight="1">
      <c r="B141" s="204"/>
      <c r="C141" s="205"/>
      <c r="D141" s="206" t="s">
        <v>70</v>
      </c>
      <c r="E141" s="207" t="s">
        <v>131</v>
      </c>
      <c r="F141" s="207" t="s">
        <v>1861</v>
      </c>
      <c r="G141" s="205"/>
      <c r="H141" s="205"/>
      <c r="I141" s="208"/>
      <c r="J141" s="209">
        <f>BK141</f>
        <v>0</v>
      </c>
      <c r="K141" s="205"/>
      <c r="L141" s="210"/>
      <c r="M141" s="211"/>
      <c r="N141" s="212"/>
      <c r="O141" s="212"/>
      <c r="P141" s="213">
        <f>P142+P145</f>
        <v>0</v>
      </c>
      <c r="Q141" s="212"/>
      <c r="R141" s="213">
        <f>R142+R145</f>
        <v>0</v>
      </c>
      <c r="S141" s="212"/>
      <c r="T141" s="214">
        <f>T142+T145</f>
        <v>0</v>
      </c>
      <c r="AR141" s="215" t="s">
        <v>192</v>
      </c>
      <c r="AT141" s="216" t="s">
        <v>70</v>
      </c>
      <c r="AU141" s="216" t="s">
        <v>71</v>
      </c>
      <c r="AY141" s="215" t="s">
        <v>168</v>
      </c>
      <c r="BK141" s="217">
        <f>BK142+BK145</f>
        <v>0</v>
      </c>
    </row>
    <row r="142" s="10" customFormat="1" ht="19.92" customHeight="1">
      <c r="B142" s="204"/>
      <c r="C142" s="205"/>
      <c r="D142" s="206" t="s">
        <v>70</v>
      </c>
      <c r="E142" s="218" t="s">
        <v>1862</v>
      </c>
      <c r="F142" s="218" t="s">
        <v>1863</v>
      </c>
      <c r="G142" s="205"/>
      <c r="H142" s="205"/>
      <c r="I142" s="208"/>
      <c r="J142" s="219">
        <f>BK142</f>
        <v>0</v>
      </c>
      <c r="K142" s="205"/>
      <c r="L142" s="210"/>
      <c r="M142" s="211"/>
      <c r="N142" s="212"/>
      <c r="O142" s="212"/>
      <c r="P142" s="213">
        <f>SUM(P143:P144)</f>
        <v>0</v>
      </c>
      <c r="Q142" s="212"/>
      <c r="R142" s="213">
        <f>SUM(R143:R144)</f>
        <v>0</v>
      </c>
      <c r="S142" s="212"/>
      <c r="T142" s="214">
        <f>SUM(T143:T144)</f>
        <v>0</v>
      </c>
      <c r="AR142" s="215" t="s">
        <v>192</v>
      </c>
      <c r="AT142" s="216" t="s">
        <v>70</v>
      </c>
      <c r="AU142" s="216" t="s">
        <v>79</v>
      </c>
      <c r="AY142" s="215" t="s">
        <v>168</v>
      </c>
      <c r="BK142" s="217">
        <f>SUM(BK143:BK144)</f>
        <v>0</v>
      </c>
    </row>
    <row r="143" s="1" customFormat="1" ht="16.5" customHeight="1">
      <c r="B143" s="45"/>
      <c r="C143" s="220" t="s">
        <v>308</v>
      </c>
      <c r="D143" s="220" t="s">
        <v>170</v>
      </c>
      <c r="E143" s="221" t="s">
        <v>1864</v>
      </c>
      <c r="F143" s="222" t="s">
        <v>1865</v>
      </c>
      <c r="G143" s="223" t="s">
        <v>1848</v>
      </c>
      <c r="H143" s="224">
        <v>1</v>
      </c>
      <c r="I143" s="225"/>
      <c r="J143" s="226">
        <f>ROUND(I143*H143,2)</f>
        <v>0</v>
      </c>
      <c r="K143" s="222" t="s">
        <v>174</v>
      </c>
      <c r="L143" s="71"/>
      <c r="M143" s="227" t="s">
        <v>21</v>
      </c>
      <c r="N143" s="228" t="s">
        <v>42</v>
      </c>
      <c r="O143" s="46"/>
      <c r="P143" s="229">
        <f>O143*H143</f>
        <v>0</v>
      </c>
      <c r="Q143" s="229">
        <v>0</v>
      </c>
      <c r="R143" s="229">
        <f>Q143*H143</f>
        <v>0</v>
      </c>
      <c r="S143" s="229">
        <v>0</v>
      </c>
      <c r="T143" s="230">
        <f>S143*H143</f>
        <v>0</v>
      </c>
      <c r="AR143" s="23" t="s">
        <v>175</v>
      </c>
      <c r="AT143" s="23" t="s">
        <v>170</v>
      </c>
      <c r="AU143" s="23" t="s">
        <v>81</v>
      </c>
      <c r="AY143" s="23" t="s">
        <v>168</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175</v>
      </c>
      <c r="BM143" s="23" t="s">
        <v>595</v>
      </c>
    </row>
    <row r="144" s="1" customFormat="1" ht="16.5" customHeight="1">
      <c r="B144" s="45"/>
      <c r="C144" s="220" t="s">
        <v>312</v>
      </c>
      <c r="D144" s="220" t="s">
        <v>170</v>
      </c>
      <c r="E144" s="221" t="s">
        <v>1866</v>
      </c>
      <c r="F144" s="222" t="s">
        <v>1216</v>
      </c>
      <c r="G144" s="223" t="s">
        <v>1848</v>
      </c>
      <c r="H144" s="224">
        <v>1</v>
      </c>
      <c r="I144" s="225"/>
      <c r="J144" s="226">
        <f>ROUND(I144*H144,2)</f>
        <v>0</v>
      </c>
      <c r="K144" s="222" t="s">
        <v>174</v>
      </c>
      <c r="L144" s="71"/>
      <c r="M144" s="227" t="s">
        <v>21</v>
      </c>
      <c r="N144" s="228" t="s">
        <v>42</v>
      </c>
      <c r="O144" s="46"/>
      <c r="P144" s="229">
        <f>O144*H144</f>
        <v>0</v>
      </c>
      <c r="Q144" s="229">
        <v>0</v>
      </c>
      <c r="R144" s="229">
        <f>Q144*H144</f>
        <v>0</v>
      </c>
      <c r="S144" s="229">
        <v>0</v>
      </c>
      <c r="T144" s="230">
        <f>S144*H144</f>
        <v>0</v>
      </c>
      <c r="AR144" s="23" t="s">
        <v>175</v>
      </c>
      <c r="AT144" s="23" t="s">
        <v>170</v>
      </c>
      <c r="AU144" s="23" t="s">
        <v>81</v>
      </c>
      <c r="AY144" s="23" t="s">
        <v>168</v>
      </c>
      <c r="BE144" s="231">
        <f>IF(N144="základní",J144,0)</f>
        <v>0</v>
      </c>
      <c r="BF144" s="231">
        <f>IF(N144="snížená",J144,0)</f>
        <v>0</v>
      </c>
      <c r="BG144" s="231">
        <f>IF(N144="zákl. přenesená",J144,0)</f>
        <v>0</v>
      </c>
      <c r="BH144" s="231">
        <f>IF(N144="sníž. přenesená",J144,0)</f>
        <v>0</v>
      </c>
      <c r="BI144" s="231">
        <f>IF(N144="nulová",J144,0)</f>
        <v>0</v>
      </c>
      <c r="BJ144" s="23" t="s">
        <v>79</v>
      </c>
      <c r="BK144" s="231">
        <f>ROUND(I144*H144,2)</f>
        <v>0</v>
      </c>
      <c r="BL144" s="23" t="s">
        <v>175</v>
      </c>
      <c r="BM144" s="23" t="s">
        <v>604</v>
      </c>
    </row>
    <row r="145" s="10" customFormat="1" ht="29.88" customHeight="1">
      <c r="B145" s="204"/>
      <c r="C145" s="205"/>
      <c r="D145" s="206" t="s">
        <v>70</v>
      </c>
      <c r="E145" s="218" t="s">
        <v>1867</v>
      </c>
      <c r="F145" s="218" t="s">
        <v>1868</v>
      </c>
      <c r="G145" s="205"/>
      <c r="H145" s="205"/>
      <c r="I145" s="208"/>
      <c r="J145" s="219">
        <f>BK145</f>
        <v>0</v>
      </c>
      <c r="K145" s="205"/>
      <c r="L145" s="210"/>
      <c r="M145" s="211"/>
      <c r="N145" s="212"/>
      <c r="O145" s="212"/>
      <c r="P145" s="213">
        <f>P146</f>
        <v>0</v>
      </c>
      <c r="Q145" s="212"/>
      <c r="R145" s="213">
        <f>R146</f>
        <v>0</v>
      </c>
      <c r="S145" s="212"/>
      <c r="T145" s="214">
        <f>T146</f>
        <v>0</v>
      </c>
      <c r="AR145" s="215" t="s">
        <v>192</v>
      </c>
      <c r="AT145" s="216" t="s">
        <v>70</v>
      </c>
      <c r="AU145" s="216" t="s">
        <v>79</v>
      </c>
      <c r="AY145" s="215" t="s">
        <v>168</v>
      </c>
      <c r="BK145" s="217">
        <f>BK146</f>
        <v>0</v>
      </c>
    </row>
    <row r="146" s="1" customFormat="1" ht="16.5" customHeight="1">
      <c r="B146" s="45"/>
      <c r="C146" s="220" t="s">
        <v>317</v>
      </c>
      <c r="D146" s="220" t="s">
        <v>170</v>
      </c>
      <c r="E146" s="221" t="s">
        <v>1869</v>
      </c>
      <c r="F146" s="222" t="s">
        <v>1870</v>
      </c>
      <c r="G146" s="223" t="s">
        <v>1848</v>
      </c>
      <c r="H146" s="224">
        <v>1</v>
      </c>
      <c r="I146" s="225"/>
      <c r="J146" s="226">
        <f>ROUND(I146*H146,2)</f>
        <v>0</v>
      </c>
      <c r="K146" s="222" t="s">
        <v>174</v>
      </c>
      <c r="L146" s="71"/>
      <c r="M146" s="227" t="s">
        <v>21</v>
      </c>
      <c r="N146" s="270" t="s">
        <v>42</v>
      </c>
      <c r="O146" s="268"/>
      <c r="P146" s="271">
        <f>O146*H146</f>
        <v>0</v>
      </c>
      <c r="Q146" s="271">
        <v>0</v>
      </c>
      <c r="R146" s="271">
        <f>Q146*H146</f>
        <v>0</v>
      </c>
      <c r="S146" s="271">
        <v>0</v>
      </c>
      <c r="T146" s="272">
        <f>S146*H146</f>
        <v>0</v>
      </c>
      <c r="AR146" s="23" t="s">
        <v>175</v>
      </c>
      <c r="AT146" s="23" t="s">
        <v>170</v>
      </c>
      <c r="AU146" s="23" t="s">
        <v>81</v>
      </c>
      <c r="AY146" s="23" t="s">
        <v>168</v>
      </c>
      <c r="BE146" s="231">
        <f>IF(N146="základní",J146,0)</f>
        <v>0</v>
      </c>
      <c r="BF146" s="231">
        <f>IF(N146="snížená",J146,0)</f>
        <v>0</v>
      </c>
      <c r="BG146" s="231">
        <f>IF(N146="zákl. přenesená",J146,0)</f>
        <v>0</v>
      </c>
      <c r="BH146" s="231">
        <f>IF(N146="sníž. přenesená",J146,0)</f>
        <v>0</v>
      </c>
      <c r="BI146" s="231">
        <f>IF(N146="nulová",J146,0)</f>
        <v>0</v>
      </c>
      <c r="BJ146" s="23" t="s">
        <v>79</v>
      </c>
      <c r="BK146" s="231">
        <f>ROUND(I146*H146,2)</f>
        <v>0</v>
      </c>
      <c r="BL146" s="23" t="s">
        <v>175</v>
      </c>
      <c r="BM146" s="23" t="s">
        <v>612</v>
      </c>
    </row>
    <row r="147" s="1" customFormat="1" ht="6.96" customHeight="1">
      <c r="B147" s="66"/>
      <c r="C147" s="67"/>
      <c r="D147" s="67"/>
      <c r="E147" s="67"/>
      <c r="F147" s="67"/>
      <c r="G147" s="67"/>
      <c r="H147" s="67"/>
      <c r="I147" s="165"/>
      <c r="J147" s="67"/>
      <c r="K147" s="67"/>
      <c r="L147" s="71"/>
    </row>
  </sheetData>
  <sheetProtection sheet="1" autoFilter="0" formatColumns="0" formatRows="0" objects="1" scenarios="1" spinCount="100000" saltValue="QqufcZynkdgOrffgyiUuhnBghH92F0Rr5G7R6QIFT1InYVF0wmoel176Aicpyn13nyMwrDOZMp8KduRBR99lMQ==" hashValue="IkBELlVl7WNXWI6DoCXtWW/NmDpn2sEcv7d5TVkj2ufYyN0P1EWVPOAP3y4KO7XSahqMpRSnknQKrHt8mdp0ag==" algorithmName="SHA-512" password="CC35"/>
  <autoFilter ref="C83:K146"/>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108</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1871</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29</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ROUND(J83,2)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ROUND(SUM(BE83:BE167), 2)</f>
        <v>0</v>
      </c>
      <c r="G30" s="46"/>
      <c r="H30" s="46"/>
      <c r="I30" s="157">
        <v>0.20999999999999999</v>
      </c>
      <c r="J30" s="156">
        <f>ROUND(ROUND((SUM(BE83:BE167)), 2)*I30, 2)</f>
        <v>0</v>
      </c>
      <c r="K30" s="50"/>
    </row>
    <row r="31" s="1" customFormat="1" ht="14.4" customHeight="1">
      <c r="B31" s="45"/>
      <c r="C31" s="46"/>
      <c r="D31" s="46"/>
      <c r="E31" s="54" t="s">
        <v>43</v>
      </c>
      <c r="F31" s="156">
        <f>ROUND(SUM(BF83:BF167), 2)</f>
        <v>0</v>
      </c>
      <c r="G31" s="46"/>
      <c r="H31" s="46"/>
      <c r="I31" s="157">
        <v>0.14999999999999999</v>
      </c>
      <c r="J31" s="156">
        <f>ROUND(ROUND((SUM(BF83:BF167)), 2)*I31, 2)</f>
        <v>0</v>
      </c>
      <c r="K31" s="50"/>
    </row>
    <row r="32" hidden="1" s="1" customFormat="1" ht="14.4" customHeight="1">
      <c r="B32" s="45"/>
      <c r="C32" s="46"/>
      <c r="D32" s="46"/>
      <c r="E32" s="54" t="s">
        <v>44</v>
      </c>
      <c r="F32" s="156">
        <f>ROUND(SUM(BG83:BG167), 2)</f>
        <v>0</v>
      </c>
      <c r="G32" s="46"/>
      <c r="H32" s="46"/>
      <c r="I32" s="157">
        <v>0.20999999999999999</v>
      </c>
      <c r="J32" s="156">
        <v>0</v>
      </c>
      <c r="K32" s="50"/>
    </row>
    <row r="33" hidden="1" s="1" customFormat="1" ht="14.4" customHeight="1">
      <c r="B33" s="45"/>
      <c r="C33" s="46"/>
      <c r="D33" s="46"/>
      <c r="E33" s="54" t="s">
        <v>45</v>
      </c>
      <c r="F33" s="156">
        <f>ROUND(SUM(BH83:BH167), 2)</f>
        <v>0</v>
      </c>
      <c r="G33" s="46"/>
      <c r="H33" s="46"/>
      <c r="I33" s="157">
        <v>0.14999999999999999</v>
      </c>
      <c r="J33" s="156">
        <v>0</v>
      </c>
      <c r="K33" s="50"/>
    </row>
    <row r="34" hidden="1" s="1" customFormat="1" ht="14.4" customHeight="1">
      <c r="B34" s="45"/>
      <c r="C34" s="46"/>
      <c r="D34" s="46"/>
      <c r="E34" s="54" t="s">
        <v>46</v>
      </c>
      <c r="F34" s="156">
        <f>ROUND(SUM(BI83:BI167),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TZB vně - Přeložka p - TZB vně - Přeložka plynovodu</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J83</f>
        <v>0</v>
      </c>
      <c r="K56" s="50"/>
      <c r="AU56" s="23" t="s">
        <v>145</v>
      </c>
    </row>
    <row r="57" s="7" customFormat="1" ht="24.96" customHeight="1">
      <c r="B57" s="176"/>
      <c r="C57" s="177"/>
      <c r="D57" s="178" t="s">
        <v>146</v>
      </c>
      <c r="E57" s="179"/>
      <c r="F57" s="179"/>
      <c r="G57" s="179"/>
      <c r="H57" s="179"/>
      <c r="I57" s="180"/>
      <c r="J57" s="181">
        <f>J84</f>
        <v>0</v>
      </c>
      <c r="K57" s="182"/>
    </row>
    <row r="58" s="8" customFormat="1" ht="19.92" customHeight="1">
      <c r="B58" s="183"/>
      <c r="C58" s="184"/>
      <c r="D58" s="185" t="s">
        <v>147</v>
      </c>
      <c r="E58" s="186"/>
      <c r="F58" s="186"/>
      <c r="G58" s="186"/>
      <c r="H58" s="186"/>
      <c r="I58" s="187"/>
      <c r="J58" s="188">
        <f>J85</f>
        <v>0</v>
      </c>
      <c r="K58" s="189"/>
    </row>
    <row r="59" s="8" customFormat="1" ht="19.92" customHeight="1">
      <c r="B59" s="183"/>
      <c r="C59" s="184"/>
      <c r="D59" s="185" t="s">
        <v>378</v>
      </c>
      <c r="E59" s="186"/>
      <c r="F59" s="186"/>
      <c r="G59" s="186"/>
      <c r="H59" s="186"/>
      <c r="I59" s="187"/>
      <c r="J59" s="188">
        <f>J124</f>
        <v>0</v>
      </c>
      <c r="K59" s="189"/>
    </row>
    <row r="60" s="8" customFormat="1" ht="19.92" customHeight="1">
      <c r="B60" s="183"/>
      <c r="C60" s="184"/>
      <c r="D60" s="185" t="s">
        <v>1795</v>
      </c>
      <c r="E60" s="186"/>
      <c r="F60" s="186"/>
      <c r="G60" s="186"/>
      <c r="H60" s="186"/>
      <c r="I60" s="187"/>
      <c r="J60" s="188">
        <f>J128</f>
        <v>0</v>
      </c>
      <c r="K60" s="189"/>
    </row>
    <row r="61" s="7" customFormat="1" ht="24.96" customHeight="1">
      <c r="B61" s="176"/>
      <c r="C61" s="177"/>
      <c r="D61" s="178" t="s">
        <v>1796</v>
      </c>
      <c r="E61" s="179"/>
      <c r="F61" s="179"/>
      <c r="G61" s="179"/>
      <c r="H61" s="179"/>
      <c r="I61" s="180"/>
      <c r="J61" s="181">
        <f>J160</f>
        <v>0</v>
      </c>
      <c r="K61" s="182"/>
    </row>
    <row r="62" s="8" customFormat="1" ht="19.92" customHeight="1">
      <c r="B62" s="183"/>
      <c r="C62" s="184"/>
      <c r="D62" s="185" t="s">
        <v>1797</v>
      </c>
      <c r="E62" s="186"/>
      <c r="F62" s="186"/>
      <c r="G62" s="186"/>
      <c r="H62" s="186"/>
      <c r="I62" s="187"/>
      <c r="J62" s="188">
        <f>J161</f>
        <v>0</v>
      </c>
      <c r="K62" s="189"/>
    </row>
    <row r="63" s="8" customFormat="1" ht="19.92" customHeight="1">
      <c r="B63" s="183"/>
      <c r="C63" s="184"/>
      <c r="D63" s="185" t="s">
        <v>1798</v>
      </c>
      <c r="E63" s="186"/>
      <c r="F63" s="186"/>
      <c r="G63" s="186"/>
      <c r="H63" s="186"/>
      <c r="I63" s="187"/>
      <c r="J63" s="188">
        <f>J165</f>
        <v>0</v>
      </c>
      <c r="K63" s="189"/>
    </row>
    <row r="64" s="1" customFormat="1" ht="21.84" customHeight="1">
      <c r="B64" s="45"/>
      <c r="C64" s="46"/>
      <c r="D64" s="46"/>
      <c r="E64" s="46"/>
      <c r="F64" s="46"/>
      <c r="G64" s="46"/>
      <c r="H64" s="46"/>
      <c r="I64" s="143"/>
      <c r="J64" s="46"/>
      <c r="K64" s="50"/>
    </row>
    <row r="65" s="1" customFormat="1" ht="6.96" customHeight="1">
      <c r="B65" s="66"/>
      <c r="C65" s="67"/>
      <c r="D65" s="67"/>
      <c r="E65" s="67"/>
      <c r="F65" s="67"/>
      <c r="G65" s="67"/>
      <c r="H65" s="67"/>
      <c r="I65" s="165"/>
      <c r="J65" s="67"/>
      <c r="K65" s="68"/>
    </row>
    <row r="69" s="1" customFormat="1" ht="6.96" customHeight="1">
      <c r="B69" s="69"/>
      <c r="C69" s="70"/>
      <c r="D69" s="70"/>
      <c r="E69" s="70"/>
      <c r="F69" s="70"/>
      <c r="G69" s="70"/>
      <c r="H69" s="70"/>
      <c r="I69" s="168"/>
      <c r="J69" s="70"/>
      <c r="K69" s="70"/>
      <c r="L69" s="71"/>
    </row>
    <row r="70" s="1" customFormat="1" ht="36.96" customHeight="1">
      <c r="B70" s="45"/>
      <c r="C70" s="72" t="s">
        <v>152</v>
      </c>
      <c r="D70" s="73"/>
      <c r="E70" s="73"/>
      <c r="F70" s="73"/>
      <c r="G70" s="73"/>
      <c r="H70" s="73"/>
      <c r="I70" s="190"/>
      <c r="J70" s="73"/>
      <c r="K70" s="73"/>
      <c r="L70" s="71"/>
    </row>
    <row r="71" s="1" customFormat="1" ht="6.96" customHeight="1">
      <c r="B71" s="45"/>
      <c r="C71" s="73"/>
      <c r="D71" s="73"/>
      <c r="E71" s="73"/>
      <c r="F71" s="73"/>
      <c r="G71" s="73"/>
      <c r="H71" s="73"/>
      <c r="I71" s="190"/>
      <c r="J71" s="73"/>
      <c r="K71" s="73"/>
      <c r="L71" s="71"/>
    </row>
    <row r="72" s="1" customFormat="1" ht="14.4" customHeight="1">
      <c r="B72" s="45"/>
      <c r="C72" s="75" t="s">
        <v>18</v>
      </c>
      <c r="D72" s="73"/>
      <c r="E72" s="73"/>
      <c r="F72" s="73"/>
      <c r="G72" s="73"/>
      <c r="H72" s="73"/>
      <c r="I72" s="190"/>
      <c r="J72" s="73"/>
      <c r="K72" s="73"/>
      <c r="L72" s="71"/>
    </row>
    <row r="73" s="1" customFormat="1" ht="16.5" customHeight="1">
      <c r="B73" s="45"/>
      <c r="C73" s="73"/>
      <c r="D73" s="73"/>
      <c r="E73" s="191" t="str">
        <f>E7</f>
        <v>Náměstí Hloubětín</v>
      </c>
      <c r="F73" s="75"/>
      <c r="G73" s="75"/>
      <c r="H73" s="75"/>
      <c r="I73" s="190"/>
      <c r="J73" s="73"/>
      <c r="K73" s="73"/>
      <c r="L73" s="71"/>
    </row>
    <row r="74" s="1" customFormat="1" ht="14.4" customHeight="1">
      <c r="B74" s="45"/>
      <c r="C74" s="75" t="s">
        <v>139</v>
      </c>
      <c r="D74" s="73"/>
      <c r="E74" s="73"/>
      <c r="F74" s="73"/>
      <c r="G74" s="73"/>
      <c r="H74" s="73"/>
      <c r="I74" s="190"/>
      <c r="J74" s="73"/>
      <c r="K74" s="73"/>
      <c r="L74" s="71"/>
    </row>
    <row r="75" s="1" customFormat="1" ht="17.25" customHeight="1">
      <c r="B75" s="45"/>
      <c r="C75" s="73"/>
      <c r="D75" s="73"/>
      <c r="E75" s="81" t="str">
        <f>E9</f>
        <v>TZB vně - Přeložka p - TZB vně - Přeložka plynovodu</v>
      </c>
      <c r="F75" s="73"/>
      <c r="G75" s="73"/>
      <c r="H75" s="73"/>
      <c r="I75" s="190"/>
      <c r="J75" s="73"/>
      <c r="K75" s="73"/>
      <c r="L75" s="71"/>
    </row>
    <row r="76" s="1" customFormat="1" ht="6.96" customHeight="1">
      <c r="B76" s="45"/>
      <c r="C76" s="73"/>
      <c r="D76" s="73"/>
      <c r="E76" s="73"/>
      <c r="F76" s="73"/>
      <c r="G76" s="73"/>
      <c r="H76" s="73"/>
      <c r="I76" s="190"/>
      <c r="J76" s="73"/>
      <c r="K76" s="73"/>
      <c r="L76" s="71"/>
    </row>
    <row r="77" s="1" customFormat="1" ht="18" customHeight="1">
      <c r="B77" s="45"/>
      <c r="C77" s="75" t="s">
        <v>23</v>
      </c>
      <c r="D77" s="73"/>
      <c r="E77" s="73"/>
      <c r="F77" s="192" t="str">
        <f>F12</f>
        <v xml:space="preserve"> </v>
      </c>
      <c r="G77" s="73"/>
      <c r="H77" s="73"/>
      <c r="I77" s="193" t="s">
        <v>25</v>
      </c>
      <c r="J77" s="84" t="str">
        <f>IF(J12="","",J12)</f>
        <v>6. 6. 2018</v>
      </c>
      <c r="K77" s="73"/>
      <c r="L77" s="71"/>
    </row>
    <row r="78" s="1" customFormat="1" ht="6.96" customHeight="1">
      <c r="B78" s="45"/>
      <c r="C78" s="73"/>
      <c r="D78" s="73"/>
      <c r="E78" s="73"/>
      <c r="F78" s="73"/>
      <c r="G78" s="73"/>
      <c r="H78" s="73"/>
      <c r="I78" s="190"/>
      <c r="J78" s="73"/>
      <c r="K78" s="73"/>
      <c r="L78" s="71"/>
    </row>
    <row r="79" s="1" customFormat="1">
      <c r="B79" s="45"/>
      <c r="C79" s="75" t="s">
        <v>27</v>
      </c>
      <c r="D79" s="73"/>
      <c r="E79" s="73"/>
      <c r="F79" s="192" t="str">
        <f>E15</f>
        <v xml:space="preserve"> </v>
      </c>
      <c r="G79" s="73"/>
      <c r="H79" s="73"/>
      <c r="I79" s="193" t="s">
        <v>33</v>
      </c>
      <c r="J79" s="192" t="str">
        <f>E21</f>
        <v xml:space="preserve"> </v>
      </c>
      <c r="K79" s="73"/>
      <c r="L79" s="71"/>
    </row>
    <row r="80" s="1" customFormat="1" ht="14.4" customHeight="1">
      <c r="B80" s="45"/>
      <c r="C80" s="75" t="s">
        <v>31</v>
      </c>
      <c r="D80" s="73"/>
      <c r="E80" s="73"/>
      <c r="F80" s="192" t="str">
        <f>IF(E18="","",E18)</f>
        <v/>
      </c>
      <c r="G80" s="73"/>
      <c r="H80" s="73"/>
      <c r="I80" s="190"/>
      <c r="J80" s="73"/>
      <c r="K80" s="73"/>
      <c r="L80" s="71"/>
    </row>
    <row r="81" s="1" customFormat="1" ht="10.32" customHeight="1">
      <c r="B81" s="45"/>
      <c r="C81" s="73"/>
      <c r="D81" s="73"/>
      <c r="E81" s="73"/>
      <c r="F81" s="73"/>
      <c r="G81" s="73"/>
      <c r="H81" s="73"/>
      <c r="I81" s="190"/>
      <c r="J81" s="73"/>
      <c r="K81" s="73"/>
      <c r="L81" s="71"/>
    </row>
    <row r="82" s="9" customFormat="1" ht="29.28" customHeight="1">
      <c r="B82" s="194"/>
      <c r="C82" s="195" t="s">
        <v>153</v>
      </c>
      <c r="D82" s="196" t="s">
        <v>56</v>
      </c>
      <c r="E82" s="196" t="s">
        <v>52</v>
      </c>
      <c r="F82" s="196" t="s">
        <v>154</v>
      </c>
      <c r="G82" s="196" t="s">
        <v>155</v>
      </c>
      <c r="H82" s="196" t="s">
        <v>156</v>
      </c>
      <c r="I82" s="197" t="s">
        <v>157</v>
      </c>
      <c r="J82" s="196" t="s">
        <v>143</v>
      </c>
      <c r="K82" s="198" t="s">
        <v>158</v>
      </c>
      <c r="L82" s="199"/>
      <c r="M82" s="101" t="s">
        <v>159</v>
      </c>
      <c r="N82" s="102" t="s">
        <v>41</v>
      </c>
      <c r="O82" s="102" t="s">
        <v>160</v>
      </c>
      <c r="P82" s="102" t="s">
        <v>161</v>
      </c>
      <c r="Q82" s="102" t="s">
        <v>162</v>
      </c>
      <c r="R82" s="102" t="s">
        <v>163</v>
      </c>
      <c r="S82" s="102" t="s">
        <v>164</v>
      </c>
      <c r="T82" s="103" t="s">
        <v>165</v>
      </c>
    </row>
    <row r="83" s="1" customFormat="1" ht="29.28" customHeight="1">
      <c r="B83" s="45"/>
      <c r="C83" s="107" t="s">
        <v>144</v>
      </c>
      <c r="D83" s="73"/>
      <c r="E83" s="73"/>
      <c r="F83" s="73"/>
      <c r="G83" s="73"/>
      <c r="H83" s="73"/>
      <c r="I83" s="190"/>
      <c r="J83" s="200">
        <f>BK83</f>
        <v>0</v>
      </c>
      <c r="K83" s="73"/>
      <c r="L83" s="71"/>
      <c r="M83" s="104"/>
      <c r="N83" s="105"/>
      <c r="O83" s="105"/>
      <c r="P83" s="201">
        <f>P84+P160</f>
        <v>0</v>
      </c>
      <c r="Q83" s="105"/>
      <c r="R83" s="201">
        <f>R84+R160</f>
        <v>0</v>
      </c>
      <c r="S83" s="105"/>
      <c r="T83" s="202">
        <f>T84+T160</f>
        <v>0</v>
      </c>
      <c r="AT83" s="23" t="s">
        <v>70</v>
      </c>
      <c r="AU83" s="23" t="s">
        <v>145</v>
      </c>
      <c r="BK83" s="203">
        <f>BK84+BK160</f>
        <v>0</v>
      </c>
    </row>
    <row r="84" s="10" customFormat="1" ht="37.44" customHeight="1">
      <c r="B84" s="204"/>
      <c r="C84" s="205"/>
      <c r="D84" s="206" t="s">
        <v>70</v>
      </c>
      <c r="E84" s="207" t="s">
        <v>166</v>
      </c>
      <c r="F84" s="207" t="s">
        <v>167</v>
      </c>
      <c r="G84" s="205"/>
      <c r="H84" s="205"/>
      <c r="I84" s="208"/>
      <c r="J84" s="209">
        <f>BK84</f>
        <v>0</v>
      </c>
      <c r="K84" s="205"/>
      <c r="L84" s="210"/>
      <c r="M84" s="211"/>
      <c r="N84" s="212"/>
      <c r="O84" s="212"/>
      <c r="P84" s="213">
        <f>P85+P124+P128</f>
        <v>0</v>
      </c>
      <c r="Q84" s="212"/>
      <c r="R84" s="213">
        <f>R85+R124+R128</f>
        <v>0</v>
      </c>
      <c r="S84" s="212"/>
      <c r="T84" s="214">
        <f>T85+T124+T128</f>
        <v>0</v>
      </c>
      <c r="AR84" s="215" t="s">
        <v>79</v>
      </c>
      <c r="AT84" s="216" t="s">
        <v>70</v>
      </c>
      <c r="AU84" s="216" t="s">
        <v>71</v>
      </c>
      <c r="AY84" s="215" t="s">
        <v>168</v>
      </c>
      <c r="BK84" s="217">
        <f>BK85+BK124+BK128</f>
        <v>0</v>
      </c>
    </row>
    <row r="85" s="10" customFormat="1" ht="19.92" customHeight="1">
      <c r="B85" s="204"/>
      <c r="C85" s="205"/>
      <c r="D85" s="206" t="s">
        <v>70</v>
      </c>
      <c r="E85" s="218" t="s">
        <v>79</v>
      </c>
      <c r="F85" s="218" t="s">
        <v>169</v>
      </c>
      <c r="G85" s="205"/>
      <c r="H85" s="205"/>
      <c r="I85" s="208"/>
      <c r="J85" s="219">
        <f>BK85</f>
        <v>0</v>
      </c>
      <c r="K85" s="205"/>
      <c r="L85" s="210"/>
      <c r="M85" s="211"/>
      <c r="N85" s="212"/>
      <c r="O85" s="212"/>
      <c r="P85" s="213">
        <f>SUM(P86:P123)</f>
        <v>0</v>
      </c>
      <c r="Q85" s="212"/>
      <c r="R85" s="213">
        <f>SUM(R86:R123)</f>
        <v>0</v>
      </c>
      <c r="S85" s="212"/>
      <c r="T85" s="214">
        <f>SUM(T86:T123)</f>
        <v>0</v>
      </c>
      <c r="AR85" s="215" t="s">
        <v>79</v>
      </c>
      <c r="AT85" s="216" t="s">
        <v>70</v>
      </c>
      <c r="AU85" s="216" t="s">
        <v>79</v>
      </c>
      <c r="AY85" s="215" t="s">
        <v>168</v>
      </c>
      <c r="BK85" s="217">
        <f>SUM(BK86:BK123)</f>
        <v>0</v>
      </c>
    </row>
    <row r="86" s="1" customFormat="1" ht="38.25" customHeight="1">
      <c r="B86" s="45"/>
      <c r="C86" s="220" t="s">
        <v>79</v>
      </c>
      <c r="D86" s="220" t="s">
        <v>170</v>
      </c>
      <c r="E86" s="221" t="s">
        <v>1872</v>
      </c>
      <c r="F86" s="222" t="s">
        <v>1873</v>
      </c>
      <c r="G86" s="223" t="s">
        <v>205</v>
      </c>
      <c r="H86" s="224">
        <v>15.460000000000001</v>
      </c>
      <c r="I86" s="225"/>
      <c r="J86" s="226">
        <f>ROUND(I86*H86,2)</f>
        <v>0</v>
      </c>
      <c r="K86" s="222" t="s">
        <v>174</v>
      </c>
      <c r="L86" s="71"/>
      <c r="M86" s="227" t="s">
        <v>21</v>
      </c>
      <c r="N86" s="228" t="s">
        <v>42</v>
      </c>
      <c r="O86" s="46"/>
      <c r="P86" s="229">
        <f>O86*H86</f>
        <v>0</v>
      </c>
      <c r="Q86" s="229">
        <v>0</v>
      </c>
      <c r="R86" s="229">
        <f>Q86*H86</f>
        <v>0</v>
      </c>
      <c r="S86" s="229">
        <v>0</v>
      </c>
      <c r="T86" s="230">
        <f>S86*H86</f>
        <v>0</v>
      </c>
      <c r="AR86" s="23" t="s">
        <v>175</v>
      </c>
      <c r="AT86" s="23" t="s">
        <v>170</v>
      </c>
      <c r="AU86" s="23" t="s">
        <v>81</v>
      </c>
      <c r="AY86" s="23" t="s">
        <v>168</v>
      </c>
      <c r="BE86" s="231">
        <f>IF(N86="základní",J86,0)</f>
        <v>0</v>
      </c>
      <c r="BF86" s="231">
        <f>IF(N86="snížená",J86,0)</f>
        <v>0</v>
      </c>
      <c r="BG86" s="231">
        <f>IF(N86="zákl. přenesená",J86,0)</f>
        <v>0</v>
      </c>
      <c r="BH86" s="231">
        <f>IF(N86="sníž. přenesená",J86,0)</f>
        <v>0</v>
      </c>
      <c r="BI86" s="231">
        <f>IF(N86="nulová",J86,0)</f>
        <v>0</v>
      </c>
      <c r="BJ86" s="23" t="s">
        <v>79</v>
      </c>
      <c r="BK86" s="231">
        <f>ROUND(I86*H86,2)</f>
        <v>0</v>
      </c>
      <c r="BL86" s="23" t="s">
        <v>175</v>
      </c>
      <c r="BM86" s="23" t="s">
        <v>81</v>
      </c>
    </row>
    <row r="87" s="1" customFormat="1" ht="38.25" customHeight="1">
      <c r="B87" s="45"/>
      <c r="C87" s="220" t="s">
        <v>81</v>
      </c>
      <c r="D87" s="220" t="s">
        <v>170</v>
      </c>
      <c r="E87" s="221" t="s">
        <v>1874</v>
      </c>
      <c r="F87" s="222" t="s">
        <v>1875</v>
      </c>
      <c r="G87" s="223" t="s">
        <v>205</v>
      </c>
      <c r="H87" s="224">
        <v>294.07999999999998</v>
      </c>
      <c r="I87" s="225"/>
      <c r="J87" s="226">
        <f>ROUND(I87*H87,2)</f>
        <v>0</v>
      </c>
      <c r="K87" s="222" t="s">
        <v>174</v>
      </c>
      <c r="L87" s="71"/>
      <c r="M87" s="227" t="s">
        <v>21</v>
      </c>
      <c r="N87" s="228" t="s">
        <v>42</v>
      </c>
      <c r="O87" s="46"/>
      <c r="P87" s="229">
        <f>O87*H87</f>
        <v>0</v>
      </c>
      <c r="Q87" s="229">
        <v>0</v>
      </c>
      <c r="R87" s="229">
        <f>Q87*H87</f>
        <v>0</v>
      </c>
      <c r="S87" s="229">
        <v>0</v>
      </c>
      <c r="T87" s="230">
        <f>S87*H87</f>
        <v>0</v>
      </c>
      <c r="AR87" s="23" t="s">
        <v>175</v>
      </c>
      <c r="AT87" s="23" t="s">
        <v>170</v>
      </c>
      <c r="AU87" s="23" t="s">
        <v>81</v>
      </c>
      <c r="AY87" s="23" t="s">
        <v>168</v>
      </c>
      <c r="BE87" s="231">
        <f>IF(N87="základní",J87,0)</f>
        <v>0</v>
      </c>
      <c r="BF87" s="231">
        <f>IF(N87="snížená",J87,0)</f>
        <v>0</v>
      </c>
      <c r="BG87" s="231">
        <f>IF(N87="zákl. přenesená",J87,0)</f>
        <v>0</v>
      </c>
      <c r="BH87" s="231">
        <f>IF(N87="sníž. přenesená",J87,0)</f>
        <v>0</v>
      </c>
      <c r="BI87" s="231">
        <f>IF(N87="nulová",J87,0)</f>
        <v>0</v>
      </c>
      <c r="BJ87" s="23" t="s">
        <v>79</v>
      </c>
      <c r="BK87" s="231">
        <f>ROUND(I87*H87,2)</f>
        <v>0</v>
      </c>
      <c r="BL87" s="23" t="s">
        <v>175</v>
      </c>
      <c r="BM87" s="23" t="s">
        <v>175</v>
      </c>
    </row>
    <row r="88" s="11" customFormat="1">
      <c r="B88" s="235"/>
      <c r="C88" s="236"/>
      <c r="D88" s="232" t="s">
        <v>182</v>
      </c>
      <c r="E88" s="237" t="s">
        <v>21</v>
      </c>
      <c r="F88" s="238" t="s">
        <v>1876</v>
      </c>
      <c r="G88" s="236"/>
      <c r="H88" s="239">
        <v>294.07999999999998</v>
      </c>
      <c r="I88" s="240"/>
      <c r="J88" s="236"/>
      <c r="K88" s="236"/>
      <c r="L88" s="241"/>
      <c r="M88" s="242"/>
      <c r="N88" s="243"/>
      <c r="O88" s="243"/>
      <c r="P88" s="243"/>
      <c r="Q88" s="243"/>
      <c r="R88" s="243"/>
      <c r="S88" s="243"/>
      <c r="T88" s="244"/>
      <c r="AT88" s="245" t="s">
        <v>182</v>
      </c>
      <c r="AU88" s="245" t="s">
        <v>81</v>
      </c>
      <c r="AV88" s="11" t="s">
        <v>81</v>
      </c>
      <c r="AW88" s="11" t="s">
        <v>34</v>
      </c>
      <c r="AX88" s="11" t="s">
        <v>71</v>
      </c>
      <c r="AY88" s="245" t="s">
        <v>168</v>
      </c>
    </row>
    <row r="89" s="12" customFormat="1">
      <c r="B89" s="246"/>
      <c r="C89" s="247"/>
      <c r="D89" s="232" t="s">
        <v>182</v>
      </c>
      <c r="E89" s="248" t="s">
        <v>21</v>
      </c>
      <c r="F89" s="249" t="s">
        <v>184</v>
      </c>
      <c r="G89" s="247"/>
      <c r="H89" s="250">
        <v>294.07999999999998</v>
      </c>
      <c r="I89" s="251"/>
      <c r="J89" s="247"/>
      <c r="K89" s="247"/>
      <c r="L89" s="252"/>
      <c r="M89" s="253"/>
      <c r="N89" s="254"/>
      <c r="O89" s="254"/>
      <c r="P89" s="254"/>
      <c r="Q89" s="254"/>
      <c r="R89" s="254"/>
      <c r="S89" s="254"/>
      <c r="T89" s="255"/>
      <c r="AT89" s="256" t="s">
        <v>182</v>
      </c>
      <c r="AU89" s="256" t="s">
        <v>81</v>
      </c>
      <c r="AV89" s="12" t="s">
        <v>175</v>
      </c>
      <c r="AW89" s="12" t="s">
        <v>34</v>
      </c>
      <c r="AX89" s="12" t="s">
        <v>79</v>
      </c>
      <c r="AY89" s="256" t="s">
        <v>168</v>
      </c>
    </row>
    <row r="90" s="1" customFormat="1" ht="38.25" customHeight="1">
      <c r="B90" s="45"/>
      <c r="C90" s="220" t="s">
        <v>185</v>
      </c>
      <c r="D90" s="220" t="s">
        <v>170</v>
      </c>
      <c r="E90" s="221" t="s">
        <v>1810</v>
      </c>
      <c r="F90" s="222" t="s">
        <v>1811</v>
      </c>
      <c r="G90" s="223" t="s">
        <v>205</v>
      </c>
      <c r="H90" s="224">
        <v>88.224000000000004</v>
      </c>
      <c r="I90" s="225"/>
      <c r="J90" s="226">
        <f>ROUND(I90*H90,2)</f>
        <v>0</v>
      </c>
      <c r="K90" s="222" t="s">
        <v>174</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198</v>
      </c>
    </row>
    <row r="91" s="13" customFormat="1">
      <c r="B91" s="276"/>
      <c r="C91" s="277"/>
      <c r="D91" s="232" t="s">
        <v>182</v>
      </c>
      <c r="E91" s="278" t="s">
        <v>21</v>
      </c>
      <c r="F91" s="279" t="s">
        <v>1804</v>
      </c>
      <c r="G91" s="277"/>
      <c r="H91" s="278" t="s">
        <v>21</v>
      </c>
      <c r="I91" s="280"/>
      <c r="J91" s="277"/>
      <c r="K91" s="277"/>
      <c r="L91" s="281"/>
      <c r="M91" s="282"/>
      <c r="N91" s="283"/>
      <c r="O91" s="283"/>
      <c r="P91" s="283"/>
      <c r="Q91" s="283"/>
      <c r="R91" s="283"/>
      <c r="S91" s="283"/>
      <c r="T91" s="284"/>
      <c r="AT91" s="285" t="s">
        <v>182</v>
      </c>
      <c r="AU91" s="285" t="s">
        <v>81</v>
      </c>
      <c r="AV91" s="13" t="s">
        <v>79</v>
      </c>
      <c r="AW91" s="13" t="s">
        <v>34</v>
      </c>
      <c r="AX91" s="13" t="s">
        <v>71</v>
      </c>
      <c r="AY91" s="285" t="s">
        <v>168</v>
      </c>
    </row>
    <row r="92" s="13" customFormat="1">
      <c r="B92" s="276"/>
      <c r="C92" s="277"/>
      <c r="D92" s="232" t="s">
        <v>182</v>
      </c>
      <c r="E92" s="278" t="s">
        <v>21</v>
      </c>
      <c r="F92" s="279" t="s">
        <v>1877</v>
      </c>
      <c r="G92" s="277"/>
      <c r="H92" s="278" t="s">
        <v>21</v>
      </c>
      <c r="I92" s="280"/>
      <c r="J92" s="277"/>
      <c r="K92" s="277"/>
      <c r="L92" s="281"/>
      <c r="M92" s="282"/>
      <c r="N92" s="283"/>
      <c r="O92" s="283"/>
      <c r="P92" s="283"/>
      <c r="Q92" s="283"/>
      <c r="R92" s="283"/>
      <c r="S92" s="283"/>
      <c r="T92" s="284"/>
      <c r="AT92" s="285" t="s">
        <v>182</v>
      </c>
      <c r="AU92" s="285" t="s">
        <v>81</v>
      </c>
      <c r="AV92" s="13" t="s">
        <v>79</v>
      </c>
      <c r="AW92" s="13" t="s">
        <v>34</v>
      </c>
      <c r="AX92" s="13" t="s">
        <v>71</v>
      </c>
      <c r="AY92" s="285" t="s">
        <v>168</v>
      </c>
    </row>
    <row r="93" s="11" customFormat="1">
      <c r="B93" s="235"/>
      <c r="C93" s="236"/>
      <c r="D93" s="232" t="s">
        <v>182</v>
      </c>
      <c r="E93" s="237" t="s">
        <v>21</v>
      </c>
      <c r="F93" s="238" t="s">
        <v>1878</v>
      </c>
      <c r="G93" s="236"/>
      <c r="H93" s="239">
        <v>88.224000000000004</v>
      </c>
      <c r="I93" s="240"/>
      <c r="J93" s="236"/>
      <c r="K93" s="236"/>
      <c r="L93" s="241"/>
      <c r="M93" s="242"/>
      <c r="N93" s="243"/>
      <c r="O93" s="243"/>
      <c r="P93" s="243"/>
      <c r="Q93" s="243"/>
      <c r="R93" s="243"/>
      <c r="S93" s="243"/>
      <c r="T93" s="244"/>
      <c r="AT93" s="245" t="s">
        <v>182</v>
      </c>
      <c r="AU93" s="245" t="s">
        <v>81</v>
      </c>
      <c r="AV93" s="11" t="s">
        <v>81</v>
      </c>
      <c r="AW93" s="11" t="s">
        <v>34</v>
      </c>
      <c r="AX93" s="11" t="s">
        <v>71</v>
      </c>
      <c r="AY93" s="245" t="s">
        <v>168</v>
      </c>
    </row>
    <row r="94" s="12" customFormat="1">
      <c r="B94" s="246"/>
      <c r="C94" s="247"/>
      <c r="D94" s="232" t="s">
        <v>182</v>
      </c>
      <c r="E94" s="248" t="s">
        <v>21</v>
      </c>
      <c r="F94" s="249" t="s">
        <v>184</v>
      </c>
      <c r="G94" s="247"/>
      <c r="H94" s="250">
        <v>88.224000000000004</v>
      </c>
      <c r="I94" s="251"/>
      <c r="J94" s="247"/>
      <c r="K94" s="247"/>
      <c r="L94" s="252"/>
      <c r="M94" s="253"/>
      <c r="N94" s="254"/>
      <c r="O94" s="254"/>
      <c r="P94" s="254"/>
      <c r="Q94" s="254"/>
      <c r="R94" s="254"/>
      <c r="S94" s="254"/>
      <c r="T94" s="255"/>
      <c r="AT94" s="256" t="s">
        <v>182</v>
      </c>
      <c r="AU94" s="256" t="s">
        <v>81</v>
      </c>
      <c r="AV94" s="12" t="s">
        <v>175</v>
      </c>
      <c r="AW94" s="12" t="s">
        <v>34</v>
      </c>
      <c r="AX94" s="12" t="s">
        <v>79</v>
      </c>
      <c r="AY94" s="256" t="s">
        <v>168</v>
      </c>
    </row>
    <row r="95" s="1" customFormat="1" ht="25.5" customHeight="1">
      <c r="B95" s="45"/>
      <c r="C95" s="220" t="s">
        <v>175</v>
      </c>
      <c r="D95" s="220" t="s">
        <v>170</v>
      </c>
      <c r="E95" s="221" t="s">
        <v>1879</v>
      </c>
      <c r="F95" s="222" t="s">
        <v>1880</v>
      </c>
      <c r="G95" s="223" t="s">
        <v>173</v>
      </c>
      <c r="H95" s="224">
        <v>735.20000000000005</v>
      </c>
      <c r="I95" s="225"/>
      <c r="J95" s="226">
        <f>ROUND(I95*H95,2)</f>
        <v>0</v>
      </c>
      <c r="K95" s="222" t="s">
        <v>174</v>
      </c>
      <c r="L95" s="71"/>
      <c r="M95" s="227" t="s">
        <v>21</v>
      </c>
      <c r="N95" s="228" t="s">
        <v>42</v>
      </c>
      <c r="O95" s="46"/>
      <c r="P95" s="229">
        <f>O95*H95</f>
        <v>0</v>
      </c>
      <c r="Q95" s="229">
        <v>0</v>
      </c>
      <c r="R95" s="229">
        <f>Q95*H95</f>
        <v>0</v>
      </c>
      <c r="S95" s="229">
        <v>0</v>
      </c>
      <c r="T95" s="230">
        <f>S95*H95</f>
        <v>0</v>
      </c>
      <c r="AR95" s="23" t="s">
        <v>175</v>
      </c>
      <c r="AT95" s="23" t="s">
        <v>170</v>
      </c>
      <c r="AU95" s="23" t="s">
        <v>81</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175</v>
      </c>
      <c r="BM95" s="23" t="s">
        <v>208</v>
      </c>
    </row>
    <row r="96" s="1" customFormat="1" ht="25.5" customHeight="1">
      <c r="B96" s="45"/>
      <c r="C96" s="220" t="s">
        <v>192</v>
      </c>
      <c r="D96" s="220" t="s">
        <v>170</v>
      </c>
      <c r="E96" s="221" t="s">
        <v>1881</v>
      </c>
      <c r="F96" s="222" t="s">
        <v>1882</v>
      </c>
      <c r="G96" s="223" t="s">
        <v>173</v>
      </c>
      <c r="H96" s="224">
        <v>735.20000000000005</v>
      </c>
      <c r="I96" s="225"/>
      <c r="J96" s="226">
        <f>ROUND(I96*H96,2)</f>
        <v>0</v>
      </c>
      <c r="K96" s="222" t="s">
        <v>174</v>
      </c>
      <c r="L96" s="71"/>
      <c r="M96" s="227" t="s">
        <v>21</v>
      </c>
      <c r="N96" s="228" t="s">
        <v>42</v>
      </c>
      <c r="O96" s="46"/>
      <c r="P96" s="229">
        <f>O96*H96</f>
        <v>0</v>
      </c>
      <c r="Q96" s="229">
        <v>0</v>
      </c>
      <c r="R96" s="229">
        <f>Q96*H96</f>
        <v>0</v>
      </c>
      <c r="S96" s="229">
        <v>0</v>
      </c>
      <c r="T96" s="230">
        <f>S96*H96</f>
        <v>0</v>
      </c>
      <c r="AR96" s="23" t="s">
        <v>175</v>
      </c>
      <c r="AT96" s="23" t="s">
        <v>170</v>
      </c>
      <c r="AU96" s="23" t="s">
        <v>81</v>
      </c>
      <c r="AY96" s="23" t="s">
        <v>168</v>
      </c>
      <c r="BE96" s="231">
        <f>IF(N96="základní",J96,0)</f>
        <v>0</v>
      </c>
      <c r="BF96" s="231">
        <f>IF(N96="snížená",J96,0)</f>
        <v>0</v>
      </c>
      <c r="BG96" s="231">
        <f>IF(N96="zákl. přenesená",J96,0)</f>
        <v>0</v>
      </c>
      <c r="BH96" s="231">
        <f>IF(N96="sníž. přenesená",J96,0)</f>
        <v>0</v>
      </c>
      <c r="BI96" s="231">
        <f>IF(N96="nulová",J96,0)</f>
        <v>0</v>
      </c>
      <c r="BJ96" s="23" t="s">
        <v>79</v>
      </c>
      <c r="BK96" s="231">
        <f>ROUND(I96*H96,2)</f>
        <v>0</v>
      </c>
      <c r="BL96" s="23" t="s">
        <v>175</v>
      </c>
      <c r="BM96" s="23" t="s">
        <v>217</v>
      </c>
    </row>
    <row r="97" s="11" customFormat="1">
      <c r="B97" s="235"/>
      <c r="C97" s="236"/>
      <c r="D97" s="232" t="s">
        <v>182</v>
      </c>
      <c r="E97" s="237" t="s">
        <v>21</v>
      </c>
      <c r="F97" s="238" t="s">
        <v>1883</v>
      </c>
      <c r="G97" s="236"/>
      <c r="H97" s="239">
        <v>735.20000000000005</v>
      </c>
      <c r="I97" s="240"/>
      <c r="J97" s="236"/>
      <c r="K97" s="236"/>
      <c r="L97" s="241"/>
      <c r="M97" s="242"/>
      <c r="N97" s="243"/>
      <c r="O97" s="243"/>
      <c r="P97" s="243"/>
      <c r="Q97" s="243"/>
      <c r="R97" s="243"/>
      <c r="S97" s="243"/>
      <c r="T97" s="244"/>
      <c r="AT97" s="245" t="s">
        <v>182</v>
      </c>
      <c r="AU97" s="245" t="s">
        <v>81</v>
      </c>
      <c r="AV97" s="11" t="s">
        <v>81</v>
      </c>
      <c r="AW97" s="11" t="s">
        <v>34</v>
      </c>
      <c r="AX97" s="11" t="s">
        <v>71</v>
      </c>
      <c r="AY97" s="245" t="s">
        <v>168</v>
      </c>
    </row>
    <row r="98" s="12" customFormat="1">
      <c r="B98" s="246"/>
      <c r="C98" s="247"/>
      <c r="D98" s="232" t="s">
        <v>182</v>
      </c>
      <c r="E98" s="248" t="s">
        <v>21</v>
      </c>
      <c r="F98" s="249" t="s">
        <v>184</v>
      </c>
      <c r="G98" s="247"/>
      <c r="H98" s="250">
        <v>735.20000000000005</v>
      </c>
      <c r="I98" s="251"/>
      <c r="J98" s="247"/>
      <c r="K98" s="247"/>
      <c r="L98" s="252"/>
      <c r="M98" s="253"/>
      <c r="N98" s="254"/>
      <c r="O98" s="254"/>
      <c r="P98" s="254"/>
      <c r="Q98" s="254"/>
      <c r="R98" s="254"/>
      <c r="S98" s="254"/>
      <c r="T98" s="255"/>
      <c r="AT98" s="256" t="s">
        <v>182</v>
      </c>
      <c r="AU98" s="256" t="s">
        <v>81</v>
      </c>
      <c r="AV98" s="12" t="s">
        <v>175</v>
      </c>
      <c r="AW98" s="12" t="s">
        <v>34</v>
      </c>
      <c r="AX98" s="12" t="s">
        <v>79</v>
      </c>
      <c r="AY98" s="256" t="s">
        <v>168</v>
      </c>
    </row>
    <row r="99" s="1" customFormat="1" ht="38.25" customHeight="1">
      <c r="B99" s="45"/>
      <c r="C99" s="220" t="s">
        <v>198</v>
      </c>
      <c r="D99" s="220" t="s">
        <v>170</v>
      </c>
      <c r="E99" s="221" t="s">
        <v>1819</v>
      </c>
      <c r="F99" s="222" t="s">
        <v>1820</v>
      </c>
      <c r="G99" s="223" t="s">
        <v>205</v>
      </c>
      <c r="H99" s="224">
        <v>294.07999999999998</v>
      </c>
      <c r="I99" s="225"/>
      <c r="J99" s="226">
        <f>ROUND(I99*H99,2)</f>
        <v>0</v>
      </c>
      <c r="K99" s="222" t="s">
        <v>174</v>
      </c>
      <c r="L99" s="71"/>
      <c r="M99" s="227" t="s">
        <v>21</v>
      </c>
      <c r="N99" s="228" t="s">
        <v>42</v>
      </c>
      <c r="O99" s="46"/>
      <c r="P99" s="229">
        <f>O99*H99</f>
        <v>0</v>
      </c>
      <c r="Q99" s="229">
        <v>0</v>
      </c>
      <c r="R99" s="229">
        <f>Q99*H99</f>
        <v>0</v>
      </c>
      <c r="S99" s="229">
        <v>0</v>
      </c>
      <c r="T99" s="230">
        <f>S99*H99</f>
        <v>0</v>
      </c>
      <c r="AR99" s="23" t="s">
        <v>175</v>
      </c>
      <c r="AT99" s="23" t="s">
        <v>170</v>
      </c>
      <c r="AU99" s="23" t="s">
        <v>81</v>
      </c>
      <c r="AY99" s="23" t="s">
        <v>168</v>
      </c>
      <c r="BE99" s="231">
        <f>IF(N99="základní",J99,0)</f>
        <v>0</v>
      </c>
      <c r="BF99" s="231">
        <f>IF(N99="snížená",J99,0)</f>
        <v>0</v>
      </c>
      <c r="BG99" s="231">
        <f>IF(N99="zákl. přenesená",J99,0)</f>
        <v>0</v>
      </c>
      <c r="BH99" s="231">
        <f>IF(N99="sníž. přenesená",J99,0)</f>
        <v>0</v>
      </c>
      <c r="BI99" s="231">
        <f>IF(N99="nulová",J99,0)</f>
        <v>0</v>
      </c>
      <c r="BJ99" s="23" t="s">
        <v>79</v>
      </c>
      <c r="BK99" s="231">
        <f>ROUND(I99*H99,2)</f>
        <v>0</v>
      </c>
      <c r="BL99" s="23" t="s">
        <v>175</v>
      </c>
      <c r="BM99" s="23" t="s">
        <v>227</v>
      </c>
    </row>
    <row r="100" s="1" customFormat="1" ht="38.25" customHeight="1">
      <c r="B100" s="45"/>
      <c r="C100" s="220" t="s">
        <v>202</v>
      </c>
      <c r="D100" s="220" t="s">
        <v>170</v>
      </c>
      <c r="E100" s="221" t="s">
        <v>1821</v>
      </c>
      <c r="F100" s="222" t="s">
        <v>1822</v>
      </c>
      <c r="G100" s="223" t="s">
        <v>205</v>
      </c>
      <c r="H100" s="224">
        <v>348</v>
      </c>
      <c r="I100" s="225"/>
      <c r="J100" s="226">
        <f>ROUND(I100*H100,2)</f>
        <v>0</v>
      </c>
      <c r="K100" s="222" t="s">
        <v>174</v>
      </c>
      <c r="L100" s="71"/>
      <c r="M100" s="227" t="s">
        <v>21</v>
      </c>
      <c r="N100" s="228" t="s">
        <v>42</v>
      </c>
      <c r="O100" s="46"/>
      <c r="P100" s="229">
        <f>O100*H100</f>
        <v>0</v>
      </c>
      <c r="Q100" s="229">
        <v>0</v>
      </c>
      <c r="R100" s="229">
        <f>Q100*H100</f>
        <v>0</v>
      </c>
      <c r="S100" s="229">
        <v>0</v>
      </c>
      <c r="T100" s="230">
        <f>S100*H100</f>
        <v>0</v>
      </c>
      <c r="AR100" s="23" t="s">
        <v>175</v>
      </c>
      <c r="AT100" s="23" t="s">
        <v>170</v>
      </c>
      <c r="AU100" s="23" t="s">
        <v>81</v>
      </c>
      <c r="AY100" s="23" t="s">
        <v>168</v>
      </c>
      <c r="BE100" s="231">
        <f>IF(N100="základní",J100,0)</f>
        <v>0</v>
      </c>
      <c r="BF100" s="231">
        <f>IF(N100="snížená",J100,0)</f>
        <v>0</v>
      </c>
      <c r="BG100" s="231">
        <f>IF(N100="zákl. přenesená",J100,0)</f>
        <v>0</v>
      </c>
      <c r="BH100" s="231">
        <f>IF(N100="sníž. přenesená",J100,0)</f>
        <v>0</v>
      </c>
      <c r="BI100" s="231">
        <f>IF(N100="nulová",J100,0)</f>
        <v>0</v>
      </c>
      <c r="BJ100" s="23" t="s">
        <v>79</v>
      </c>
      <c r="BK100" s="231">
        <f>ROUND(I100*H100,2)</f>
        <v>0</v>
      </c>
      <c r="BL100" s="23" t="s">
        <v>175</v>
      </c>
      <c r="BM100" s="23" t="s">
        <v>239</v>
      </c>
    </row>
    <row r="101" s="1" customFormat="1" ht="38.25" customHeight="1">
      <c r="B101" s="45"/>
      <c r="C101" s="220" t="s">
        <v>208</v>
      </c>
      <c r="D101" s="220" t="s">
        <v>170</v>
      </c>
      <c r="E101" s="221" t="s">
        <v>213</v>
      </c>
      <c r="F101" s="222" t="s">
        <v>214</v>
      </c>
      <c r="G101" s="223" t="s">
        <v>205</v>
      </c>
      <c r="H101" s="224">
        <v>120.08</v>
      </c>
      <c r="I101" s="225"/>
      <c r="J101" s="226">
        <f>ROUND(I101*H101,2)</f>
        <v>0</v>
      </c>
      <c r="K101" s="222" t="s">
        <v>174</v>
      </c>
      <c r="L101" s="71"/>
      <c r="M101" s="227" t="s">
        <v>21</v>
      </c>
      <c r="N101" s="228" t="s">
        <v>42</v>
      </c>
      <c r="O101" s="46"/>
      <c r="P101" s="229">
        <f>O101*H101</f>
        <v>0</v>
      </c>
      <c r="Q101" s="229">
        <v>0</v>
      </c>
      <c r="R101" s="229">
        <f>Q101*H101</f>
        <v>0</v>
      </c>
      <c r="S101" s="229">
        <v>0</v>
      </c>
      <c r="T101" s="230">
        <f>S101*H101</f>
        <v>0</v>
      </c>
      <c r="AR101" s="23" t="s">
        <v>175</v>
      </c>
      <c r="AT101" s="23" t="s">
        <v>170</v>
      </c>
      <c r="AU101" s="23" t="s">
        <v>81</v>
      </c>
      <c r="AY101" s="23" t="s">
        <v>168</v>
      </c>
      <c r="BE101" s="231">
        <f>IF(N101="základní",J101,0)</f>
        <v>0</v>
      </c>
      <c r="BF101" s="231">
        <f>IF(N101="snížená",J101,0)</f>
        <v>0</v>
      </c>
      <c r="BG101" s="231">
        <f>IF(N101="zákl. přenesená",J101,0)</f>
        <v>0</v>
      </c>
      <c r="BH101" s="231">
        <f>IF(N101="sníž. přenesená",J101,0)</f>
        <v>0</v>
      </c>
      <c r="BI101" s="231">
        <f>IF(N101="nulová",J101,0)</f>
        <v>0</v>
      </c>
      <c r="BJ101" s="23" t="s">
        <v>79</v>
      </c>
      <c r="BK101" s="231">
        <f>ROUND(I101*H101,2)</f>
        <v>0</v>
      </c>
      <c r="BL101" s="23" t="s">
        <v>175</v>
      </c>
      <c r="BM101" s="23" t="s">
        <v>249</v>
      </c>
    </row>
    <row r="102" s="1" customFormat="1" ht="25.5" customHeight="1">
      <c r="B102" s="45"/>
      <c r="C102" s="220" t="s">
        <v>212</v>
      </c>
      <c r="D102" s="220" t="s">
        <v>170</v>
      </c>
      <c r="E102" s="221" t="s">
        <v>223</v>
      </c>
      <c r="F102" s="222" t="s">
        <v>224</v>
      </c>
      <c r="G102" s="223" t="s">
        <v>205</v>
      </c>
      <c r="H102" s="224">
        <v>294.07999999999998</v>
      </c>
      <c r="I102" s="225"/>
      <c r="J102" s="226">
        <f>ROUND(I102*H102,2)</f>
        <v>0</v>
      </c>
      <c r="K102" s="222" t="s">
        <v>174</v>
      </c>
      <c r="L102" s="71"/>
      <c r="M102" s="227" t="s">
        <v>21</v>
      </c>
      <c r="N102" s="228" t="s">
        <v>42</v>
      </c>
      <c r="O102" s="46"/>
      <c r="P102" s="229">
        <f>O102*H102</f>
        <v>0</v>
      </c>
      <c r="Q102" s="229">
        <v>0</v>
      </c>
      <c r="R102" s="229">
        <f>Q102*H102</f>
        <v>0</v>
      </c>
      <c r="S102" s="229">
        <v>0</v>
      </c>
      <c r="T102" s="230">
        <f>S102*H102</f>
        <v>0</v>
      </c>
      <c r="AR102" s="23" t="s">
        <v>175</v>
      </c>
      <c r="AT102" s="23" t="s">
        <v>170</v>
      </c>
      <c r="AU102" s="23" t="s">
        <v>81</v>
      </c>
      <c r="AY102" s="23" t="s">
        <v>168</v>
      </c>
      <c r="BE102" s="231">
        <f>IF(N102="základní",J102,0)</f>
        <v>0</v>
      </c>
      <c r="BF102" s="231">
        <f>IF(N102="snížená",J102,0)</f>
        <v>0</v>
      </c>
      <c r="BG102" s="231">
        <f>IF(N102="zákl. přenesená",J102,0)</f>
        <v>0</v>
      </c>
      <c r="BH102" s="231">
        <f>IF(N102="sníž. přenesená",J102,0)</f>
        <v>0</v>
      </c>
      <c r="BI102" s="231">
        <f>IF(N102="nulová",J102,0)</f>
        <v>0</v>
      </c>
      <c r="BJ102" s="23" t="s">
        <v>79</v>
      </c>
      <c r="BK102" s="231">
        <f>ROUND(I102*H102,2)</f>
        <v>0</v>
      </c>
      <c r="BL102" s="23" t="s">
        <v>175</v>
      </c>
      <c r="BM102" s="23" t="s">
        <v>258</v>
      </c>
    </row>
    <row r="103" s="1" customFormat="1" ht="16.5" customHeight="1">
      <c r="B103" s="45"/>
      <c r="C103" s="220" t="s">
        <v>217</v>
      </c>
      <c r="D103" s="220" t="s">
        <v>170</v>
      </c>
      <c r="E103" s="221" t="s">
        <v>228</v>
      </c>
      <c r="F103" s="222" t="s">
        <v>229</v>
      </c>
      <c r="G103" s="223" t="s">
        <v>205</v>
      </c>
      <c r="H103" s="224">
        <v>120.08</v>
      </c>
      <c r="I103" s="225"/>
      <c r="J103" s="226">
        <f>ROUND(I103*H103,2)</f>
        <v>0</v>
      </c>
      <c r="K103" s="222" t="s">
        <v>174</v>
      </c>
      <c r="L103" s="71"/>
      <c r="M103" s="227" t="s">
        <v>21</v>
      </c>
      <c r="N103" s="228" t="s">
        <v>42</v>
      </c>
      <c r="O103" s="46"/>
      <c r="P103" s="229">
        <f>O103*H103</f>
        <v>0</v>
      </c>
      <c r="Q103" s="229">
        <v>0</v>
      </c>
      <c r="R103" s="229">
        <f>Q103*H103</f>
        <v>0</v>
      </c>
      <c r="S103" s="229">
        <v>0</v>
      </c>
      <c r="T103" s="230">
        <f>S103*H103</f>
        <v>0</v>
      </c>
      <c r="AR103" s="23" t="s">
        <v>175</v>
      </c>
      <c r="AT103" s="23" t="s">
        <v>170</v>
      </c>
      <c r="AU103" s="23" t="s">
        <v>81</v>
      </c>
      <c r="AY103" s="23" t="s">
        <v>168</v>
      </c>
      <c r="BE103" s="231">
        <f>IF(N103="základní",J103,0)</f>
        <v>0</v>
      </c>
      <c r="BF103" s="231">
        <f>IF(N103="snížená",J103,0)</f>
        <v>0</v>
      </c>
      <c r="BG103" s="231">
        <f>IF(N103="zákl. přenesená",J103,0)</f>
        <v>0</v>
      </c>
      <c r="BH103" s="231">
        <f>IF(N103="sníž. přenesená",J103,0)</f>
        <v>0</v>
      </c>
      <c r="BI103" s="231">
        <f>IF(N103="nulová",J103,0)</f>
        <v>0</v>
      </c>
      <c r="BJ103" s="23" t="s">
        <v>79</v>
      </c>
      <c r="BK103" s="231">
        <f>ROUND(I103*H103,2)</f>
        <v>0</v>
      </c>
      <c r="BL103" s="23" t="s">
        <v>175</v>
      </c>
      <c r="BM103" s="23" t="s">
        <v>269</v>
      </c>
    </row>
    <row r="104" s="1" customFormat="1" ht="25.5" customHeight="1">
      <c r="B104" s="45"/>
      <c r="C104" s="220" t="s">
        <v>222</v>
      </c>
      <c r="D104" s="220" t="s">
        <v>170</v>
      </c>
      <c r="E104" s="221" t="s">
        <v>233</v>
      </c>
      <c r="F104" s="222" t="s">
        <v>234</v>
      </c>
      <c r="G104" s="223" t="s">
        <v>235</v>
      </c>
      <c r="H104" s="224">
        <v>240.16</v>
      </c>
      <c r="I104" s="225"/>
      <c r="J104" s="226">
        <f>ROUND(I104*H104,2)</f>
        <v>0</v>
      </c>
      <c r="K104" s="222" t="s">
        <v>174</v>
      </c>
      <c r="L104" s="71"/>
      <c r="M104" s="227" t="s">
        <v>21</v>
      </c>
      <c r="N104" s="228" t="s">
        <v>42</v>
      </c>
      <c r="O104" s="46"/>
      <c r="P104" s="229">
        <f>O104*H104</f>
        <v>0</v>
      </c>
      <c r="Q104" s="229">
        <v>0</v>
      </c>
      <c r="R104" s="229">
        <f>Q104*H104</f>
        <v>0</v>
      </c>
      <c r="S104" s="229">
        <v>0</v>
      </c>
      <c r="T104" s="230">
        <f>S104*H104</f>
        <v>0</v>
      </c>
      <c r="AR104" s="23" t="s">
        <v>175</v>
      </c>
      <c r="AT104" s="23" t="s">
        <v>170</v>
      </c>
      <c r="AU104" s="23" t="s">
        <v>81</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278</v>
      </c>
    </row>
    <row r="105" s="13" customFormat="1">
      <c r="B105" s="276"/>
      <c r="C105" s="277"/>
      <c r="D105" s="232" t="s">
        <v>182</v>
      </c>
      <c r="E105" s="278" t="s">
        <v>21</v>
      </c>
      <c r="F105" s="279" t="s">
        <v>1823</v>
      </c>
      <c r="G105" s="277"/>
      <c r="H105" s="278" t="s">
        <v>21</v>
      </c>
      <c r="I105" s="280"/>
      <c r="J105" s="277"/>
      <c r="K105" s="277"/>
      <c r="L105" s="281"/>
      <c r="M105" s="282"/>
      <c r="N105" s="283"/>
      <c r="O105" s="283"/>
      <c r="P105" s="283"/>
      <c r="Q105" s="283"/>
      <c r="R105" s="283"/>
      <c r="S105" s="283"/>
      <c r="T105" s="284"/>
      <c r="AT105" s="285" t="s">
        <v>182</v>
      </c>
      <c r="AU105" s="285" t="s">
        <v>81</v>
      </c>
      <c r="AV105" s="13" t="s">
        <v>79</v>
      </c>
      <c r="AW105" s="13" t="s">
        <v>34</v>
      </c>
      <c r="AX105" s="13" t="s">
        <v>71</v>
      </c>
      <c r="AY105" s="285" t="s">
        <v>168</v>
      </c>
    </row>
    <row r="106" s="11" customFormat="1">
      <c r="B106" s="235"/>
      <c r="C106" s="236"/>
      <c r="D106" s="232" t="s">
        <v>182</v>
      </c>
      <c r="E106" s="237" t="s">
        <v>21</v>
      </c>
      <c r="F106" s="238" t="s">
        <v>1884</v>
      </c>
      <c r="G106" s="236"/>
      <c r="H106" s="239">
        <v>240.16</v>
      </c>
      <c r="I106" s="240"/>
      <c r="J106" s="236"/>
      <c r="K106" s="236"/>
      <c r="L106" s="241"/>
      <c r="M106" s="242"/>
      <c r="N106" s="243"/>
      <c r="O106" s="243"/>
      <c r="P106" s="243"/>
      <c r="Q106" s="243"/>
      <c r="R106" s="243"/>
      <c r="S106" s="243"/>
      <c r="T106" s="244"/>
      <c r="AT106" s="245" t="s">
        <v>182</v>
      </c>
      <c r="AU106" s="245" t="s">
        <v>81</v>
      </c>
      <c r="AV106" s="11" t="s">
        <v>81</v>
      </c>
      <c r="AW106" s="11" t="s">
        <v>34</v>
      </c>
      <c r="AX106" s="11" t="s">
        <v>71</v>
      </c>
      <c r="AY106" s="245" t="s">
        <v>168</v>
      </c>
    </row>
    <row r="107" s="12" customFormat="1">
      <c r="B107" s="246"/>
      <c r="C107" s="247"/>
      <c r="D107" s="232" t="s">
        <v>182</v>
      </c>
      <c r="E107" s="248" t="s">
        <v>21</v>
      </c>
      <c r="F107" s="249" t="s">
        <v>184</v>
      </c>
      <c r="G107" s="247"/>
      <c r="H107" s="250">
        <v>240.16</v>
      </c>
      <c r="I107" s="251"/>
      <c r="J107" s="247"/>
      <c r="K107" s="247"/>
      <c r="L107" s="252"/>
      <c r="M107" s="253"/>
      <c r="N107" s="254"/>
      <c r="O107" s="254"/>
      <c r="P107" s="254"/>
      <c r="Q107" s="254"/>
      <c r="R107" s="254"/>
      <c r="S107" s="254"/>
      <c r="T107" s="255"/>
      <c r="AT107" s="256" t="s">
        <v>182</v>
      </c>
      <c r="AU107" s="256" t="s">
        <v>81</v>
      </c>
      <c r="AV107" s="12" t="s">
        <v>175</v>
      </c>
      <c r="AW107" s="12" t="s">
        <v>34</v>
      </c>
      <c r="AX107" s="12" t="s">
        <v>79</v>
      </c>
      <c r="AY107" s="256" t="s">
        <v>168</v>
      </c>
    </row>
    <row r="108" s="1" customFormat="1" ht="25.5" customHeight="1">
      <c r="B108" s="45"/>
      <c r="C108" s="220" t="s">
        <v>227</v>
      </c>
      <c r="D108" s="220" t="s">
        <v>170</v>
      </c>
      <c r="E108" s="221" t="s">
        <v>1825</v>
      </c>
      <c r="F108" s="222" t="s">
        <v>1826</v>
      </c>
      <c r="G108" s="223" t="s">
        <v>205</v>
      </c>
      <c r="H108" s="224">
        <v>174</v>
      </c>
      <c r="I108" s="225"/>
      <c r="J108" s="226">
        <f>ROUND(I108*H108,2)</f>
        <v>0</v>
      </c>
      <c r="K108" s="222" t="s">
        <v>174</v>
      </c>
      <c r="L108" s="71"/>
      <c r="M108" s="227" t="s">
        <v>21</v>
      </c>
      <c r="N108" s="228" t="s">
        <v>42</v>
      </c>
      <c r="O108" s="46"/>
      <c r="P108" s="229">
        <f>O108*H108</f>
        <v>0</v>
      </c>
      <c r="Q108" s="229">
        <v>0</v>
      </c>
      <c r="R108" s="229">
        <f>Q108*H108</f>
        <v>0</v>
      </c>
      <c r="S108" s="229">
        <v>0</v>
      </c>
      <c r="T108" s="230">
        <f>S108*H108</f>
        <v>0</v>
      </c>
      <c r="AR108" s="23" t="s">
        <v>175</v>
      </c>
      <c r="AT108" s="23" t="s">
        <v>170</v>
      </c>
      <c r="AU108" s="23" t="s">
        <v>81</v>
      </c>
      <c r="AY108" s="23" t="s">
        <v>168</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175</v>
      </c>
      <c r="BM108" s="23" t="s">
        <v>288</v>
      </c>
    </row>
    <row r="109" s="1" customFormat="1" ht="38.25" customHeight="1">
      <c r="B109" s="45"/>
      <c r="C109" s="220" t="s">
        <v>232</v>
      </c>
      <c r="D109" s="220" t="s">
        <v>170</v>
      </c>
      <c r="E109" s="221" t="s">
        <v>1827</v>
      </c>
      <c r="F109" s="222" t="s">
        <v>1828</v>
      </c>
      <c r="G109" s="223" t="s">
        <v>205</v>
      </c>
      <c r="H109" s="224">
        <v>104.56</v>
      </c>
      <c r="I109" s="225"/>
      <c r="J109" s="226">
        <f>ROUND(I109*H109,2)</f>
        <v>0</v>
      </c>
      <c r="K109" s="222" t="s">
        <v>174</v>
      </c>
      <c r="L109" s="71"/>
      <c r="M109" s="227" t="s">
        <v>21</v>
      </c>
      <c r="N109" s="228" t="s">
        <v>42</v>
      </c>
      <c r="O109" s="46"/>
      <c r="P109" s="229">
        <f>O109*H109</f>
        <v>0</v>
      </c>
      <c r="Q109" s="229">
        <v>0</v>
      </c>
      <c r="R109" s="229">
        <f>Q109*H109</f>
        <v>0</v>
      </c>
      <c r="S109" s="229">
        <v>0</v>
      </c>
      <c r="T109" s="230">
        <f>S109*H109</f>
        <v>0</v>
      </c>
      <c r="AR109" s="23" t="s">
        <v>175</v>
      </c>
      <c r="AT109" s="23" t="s">
        <v>170</v>
      </c>
      <c r="AU109" s="23" t="s">
        <v>81</v>
      </c>
      <c r="AY109" s="23" t="s">
        <v>168</v>
      </c>
      <c r="BE109" s="231">
        <f>IF(N109="základní",J109,0)</f>
        <v>0</v>
      </c>
      <c r="BF109" s="231">
        <f>IF(N109="snížená",J109,0)</f>
        <v>0</v>
      </c>
      <c r="BG109" s="231">
        <f>IF(N109="zákl. přenesená",J109,0)</f>
        <v>0</v>
      </c>
      <c r="BH109" s="231">
        <f>IF(N109="sníž. přenesená",J109,0)</f>
        <v>0</v>
      </c>
      <c r="BI109" s="231">
        <f>IF(N109="nulová",J109,0)</f>
        <v>0</v>
      </c>
      <c r="BJ109" s="23" t="s">
        <v>79</v>
      </c>
      <c r="BK109" s="231">
        <f>ROUND(I109*H109,2)</f>
        <v>0</v>
      </c>
      <c r="BL109" s="23" t="s">
        <v>175</v>
      </c>
      <c r="BM109" s="23" t="s">
        <v>298</v>
      </c>
    </row>
    <row r="110" s="11" customFormat="1">
      <c r="B110" s="235"/>
      <c r="C110" s="236"/>
      <c r="D110" s="232" t="s">
        <v>182</v>
      </c>
      <c r="E110" s="237" t="s">
        <v>21</v>
      </c>
      <c r="F110" s="238" t="s">
        <v>1885</v>
      </c>
      <c r="G110" s="236"/>
      <c r="H110" s="239">
        <v>104.56</v>
      </c>
      <c r="I110" s="240"/>
      <c r="J110" s="236"/>
      <c r="K110" s="236"/>
      <c r="L110" s="241"/>
      <c r="M110" s="242"/>
      <c r="N110" s="243"/>
      <c r="O110" s="243"/>
      <c r="P110" s="243"/>
      <c r="Q110" s="243"/>
      <c r="R110" s="243"/>
      <c r="S110" s="243"/>
      <c r="T110" s="244"/>
      <c r="AT110" s="245" t="s">
        <v>182</v>
      </c>
      <c r="AU110" s="245" t="s">
        <v>81</v>
      </c>
      <c r="AV110" s="11" t="s">
        <v>81</v>
      </c>
      <c r="AW110" s="11" t="s">
        <v>34</v>
      </c>
      <c r="AX110" s="11" t="s">
        <v>71</v>
      </c>
      <c r="AY110" s="245" t="s">
        <v>168</v>
      </c>
    </row>
    <row r="111" s="12" customFormat="1">
      <c r="B111" s="246"/>
      <c r="C111" s="247"/>
      <c r="D111" s="232" t="s">
        <v>182</v>
      </c>
      <c r="E111" s="248" t="s">
        <v>21</v>
      </c>
      <c r="F111" s="249" t="s">
        <v>184</v>
      </c>
      <c r="G111" s="247"/>
      <c r="H111" s="250">
        <v>104.56</v>
      </c>
      <c r="I111" s="251"/>
      <c r="J111" s="247"/>
      <c r="K111" s="247"/>
      <c r="L111" s="252"/>
      <c r="M111" s="253"/>
      <c r="N111" s="254"/>
      <c r="O111" s="254"/>
      <c r="P111" s="254"/>
      <c r="Q111" s="254"/>
      <c r="R111" s="254"/>
      <c r="S111" s="254"/>
      <c r="T111" s="255"/>
      <c r="AT111" s="256" t="s">
        <v>182</v>
      </c>
      <c r="AU111" s="256" t="s">
        <v>81</v>
      </c>
      <c r="AV111" s="12" t="s">
        <v>175</v>
      </c>
      <c r="AW111" s="12" t="s">
        <v>34</v>
      </c>
      <c r="AX111" s="12" t="s">
        <v>79</v>
      </c>
      <c r="AY111" s="256" t="s">
        <v>168</v>
      </c>
    </row>
    <row r="112" s="1" customFormat="1" ht="16.5" customHeight="1">
      <c r="B112" s="45"/>
      <c r="C112" s="257" t="s">
        <v>239</v>
      </c>
      <c r="D112" s="257" t="s">
        <v>259</v>
      </c>
      <c r="E112" s="258" t="s">
        <v>1830</v>
      </c>
      <c r="F112" s="259" t="s">
        <v>1831</v>
      </c>
      <c r="G112" s="260" t="s">
        <v>235</v>
      </c>
      <c r="H112" s="261">
        <v>209.12000000000001</v>
      </c>
      <c r="I112" s="262"/>
      <c r="J112" s="263">
        <f>ROUND(I112*H112,2)</f>
        <v>0</v>
      </c>
      <c r="K112" s="259" t="s">
        <v>174</v>
      </c>
      <c r="L112" s="264"/>
      <c r="M112" s="265" t="s">
        <v>21</v>
      </c>
      <c r="N112" s="266" t="s">
        <v>42</v>
      </c>
      <c r="O112" s="46"/>
      <c r="P112" s="229">
        <f>O112*H112</f>
        <v>0</v>
      </c>
      <c r="Q112" s="229">
        <v>0</v>
      </c>
      <c r="R112" s="229">
        <f>Q112*H112</f>
        <v>0</v>
      </c>
      <c r="S112" s="229">
        <v>0</v>
      </c>
      <c r="T112" s="230">
        <f>S112*H112</f>
        <v>0</v>
      </c>
      <c r="AR112" s="23" t="s">
        <v>208</v>
      </c>
      <c r="AT112" s="23" t="s">
        <v>259</v>
      </c>
      <c r="AU112" s="23" t="s">
        <v>81</v>
      </c>
      <c r="AY112" s="23" t="s">
        <v>168</v>
      </c>
      <c r="BE112" s="231">
        <f>IF(N112="základní",J112,0)</f>
        <v>0</v>
      </c>
      <c r="BF112" s="231">
        <f>IF(N112="snížená",J112,0)</f>
        <v>0</v>
      </c>
      <c r="BG112" s="231">
        <f>IF(N112="zákl. přenesená",J112,0)</f>
        <v>0</v>
      </c>
      <c r="BH112" s="231">
        <f>IF(N112="sníž. přenesená",J112,0)</f>
        <v>0</v>
      </c>
      <c r="BI112" s="231">
        <f>IF(N112="nulová",J112,0)</f>
        <v>0</v>
      </c>
      <c r="BJ112" s="23" t="s">
        <v>79</v>
      </c>
      <c r="BK112" s="231">
        <f>ROUND(I112*H112,2)</f>
        <v>0</v>
      </c>
      <c r="BL112" s="23" t="s">
        <v>175</v>
      </c>
      <c r="BM112" s="23" t="s">
        <v>308</v>
      </c>
    </row>
    <row r="113" s="13" customFormat="1">
      <c r="B113" s="276"/>
      <c r="C113" s="277"/>
      <c r="D113" s="232" t="s">
        <v>182</v>
      </c>
      <c r="E113" s="278" t="s">
        <v>21</v>
      </c>
      <c r="F113" s="279" t="s">
        <v>1832</v>
      </c>
      <c r="G113" s="277"/>
      <c r="H113" s="278" t="s">
        <v>21</v>
      </c>
      <c r="I113" s="280"/>
      <c r="J113" s="277"/>
      <c r="K113" s="277"/>
      <c r="L113" s="281"/>
      <c r="M113" s="282"/>
      <c r="N113" s="283"/>
      <c r="O113" s="283"/>
      <c r="P113" s="283"/>
      <c r="Q113" s="283"/>
      <c r="R113" s="283"/>
      <c r="S113" s="283"/>
      <c r="T113" s="284"/>
      <c r="AT113" s="285" t="s">
        <v>182</v>
      </c>
      <c r="AU113" s="285" t="s">
        <v>81</v>
      </c>
      <c r="AV113" s="13" t="s">
        <v>79</v>
      </c>
      <c r="AW113" s="13" t="s">
        <v>34</v>
      </c>
      <c r="AX113" s="13" t="s">
        <v>71</v>
      </c>
      <c r="AY113" s="285" t="s">
        <v>168</v>
      </c>
    </row>
    <row r="114" s="11" customFormat="1">
      <c r="B114" s="235"/>
      <c r="C114" s="236"/>
      <c r="D114" s="232" t="s">
        <v>182</v>
      </c>
      <c r="E114" s="237" t="s">
        <v>21</v>
      </c>
      <c r="F114" s="238" t="s">
        <v>1886</v>
      </c>
      <c r="G114" s="236"/>
      <c r="H114" s="239">
        <v>209.12000000000001</v>
      </c>
      <c r="I114" s="240"/>
      <c r="J114" s="236"/>
      <c r="K114" s="236"/>
      <c r="L114" s="241"/>
      <c r="M114" s="242"/>
      <c r="N114" s="243"/>
      <c r="O114" s="243"/>
      <c r="P114" s="243"/>
      <c r="Q114" s="243"/>
      <c r="R114" s="243"/>
      <c r="S114" s="243"/>
      <c r="T114" s="244"/>
      <c r="AT114" s="245" t="s">
        <v>182</v>
      </c>
      <c r="AU114" s="245" t="s">
        <v>81</v>
      </c>
      <c r="AV114" s="11" t="s">
        <v>81</v>
      </c>
      <c r="AW114" s="11" t="s">
        <v>34</v>
      </c>
      <c r="AX114" s="11" t="s">
        <v>71</v>
      </c>
      <c r="AY114" s="245" t="s">
        <v>168</v>
      </c>
    </row>
    <row r="115" s="12" customFormat="1">
      <c r="B115" s="246"/>
      <c r="C115" s="247"/>
      <c r="D115" s="232" t="s">
        <v>182</v>
      </c>
      <c r="E115" s="248" t="s">
        <v>21</v>
      </c>
      <c r="F115" s="249" t="s">
        <v>184</v>
      </c>
      <c r="G115" s="247"/>
      <c r="H115" s="250">
        <v>209.12000000000001</v>
      </c>
      <c r="I115" s="251"/>
      <c r="J115" s="247"/>
      <c r="K115" s="247"/>
      <c r="L115" s="252"/>
      <c r="M115" s="253"/>
      <c r="N115" s="254"/>
      <c r="O115" s="254"/>
      <c r="P115" s="254"/>
      <c r="Q115" s="254"/>
      <c r="R115" s="254"/>
      <c r="S115" s="254"/>
      <c r="T115" s="255"/>
      <c r="AT115" s="256" t="s">
        <v>182</v>
      </c>
      <c r="AU115" s="256" t="s">
        <v>81</v>
      </c>
      <c r="AV115" s="12" t="s">
        <v>175</v>
      </c>
      <c r="AW115" s="12" t="s">
        <v>34</v>
      </c>
      <c r="AX115" s="12" t="s">
        <v>79</v>
      </c>
      <c r="AY115" s="256" t="s">
        <v>168</v>
      </c>
    </row>
    <row r="116" s="1" customFormat="1" ht="25.5" customHeight="1">
      <c r="B116" s="45"/>
      <c r="C116" s="220" t="s">
        <v>10</v>
      </c>
      <c r="D116" s="220" t="s">
        <v>170</v>
      </c>
      <c r="E116" s="221" t="s">
        <v>1476</v>
      </c>
      <c r="F116" s="222" t="s">
        <v>1477</v>
      </c>
      <c r="G116" s="223" t="s">
        <v>173</v>
      </c>
      <c r="H116" s="224">
        <v>77.299999999999997</v>
      </c>
      <c r="I116" s="225"/>
      <c r="J116" s="226">
        <f>ROUND(I116*H116,2)</f>
        <v>0</v>
      </c>
      <c r="K116" s="222" t="s">
        <v>174</v>
      </c>
      <c r="L116" s="71"/>
      <c r="M116" s="227" t="s">
        <v>21</v>
      </c>
      <c r="N116" s="228" t="s">
        <v>42</v>
      </c>
      <c r="O116" s="46"/>
      <c r="P116" s="229">
        <f>O116*H116</f>
        <v>0</v>
      </c>
      <c r="Q116" s="229">
        <v>0</v>
      </c>
      <c r="R116" s="229">
        <f>Q116*H116</f>
        <v>0</v>
      </c>
      <c r="S116" s="229">
        <v>0</v>
      </c>
      <c r="T116" s="230">
        <f>S116*H116</f>
        <v>0</v>
      </c>
      <c r="AR116" s="23" t="s">
        <v>175</v>
      </c>
      <c r="AT116" s="23" t="s">
        <v>170</v>
      </c>
      <c r="AU116" s="23" t="s">
        <v>81</v>
      </c>
      <c r="AY116" s="23" t="s">
        <v>168</v>
      </c>
      <c r="BE116" s="231">
        <f>IF(N116="základní",J116,0)</f>
        <v>0</v>
      </c>
      <c r="BF116" s="231">
        <f>IF(N116="snížená",J116,0)</f>
        <v>0</v>
      </c>
      <c r="BG116" s="231">
        <f>IF(N116="zákl. přenesená",J116,0)</f>
        <v>0</v>
      </c>
      <c r="BH116" s="231">
        <f>IF(N116="sníž. přenesená",J116,0)</f>
        <v>0</v>
      </c>
      <c r="BI116" s="231">
        <f>IF(N116="nulová",J116,0)</f>
        <v>0</v>
      </c>
      <c r="BJ116" s="23" t="s">
        <v>79</v>
      </c>
      <c r="BK116" s="231">
        <f>ROUND(I116*H116,2)</f>
        <v>0</v>
      </c>
      <c r="BL116" s="23" t="s">
        <v>175</v>
      </c>
      <c r="BM116" s="23" t="s">
        <v>317</v>
      </c>
    </row>
    <row r="117" s="11" customFormat="1">
      <c r="B117" s="235"/>
      <c r="C117" s="236"/>
      <c r="D117" s="232" t="s">
        <v>182</v>
      </c>
      <c r="E117" s="237" t="s">
        <v>21</v>
      </c>
      <c r="F117" s="238" t="s">
        <v>1887</v>
      </c>
      <c r="G117" s="236"/>
      <c r="H117" s="239">
        <v>77.299999999999997</v>
      </c>
      <c r="I117" s="240"/>
      <c r="J117" s="236"/>
      <c r="K117" s="236"/>
      <c r="L117" s="241"/>
      <c r="M117" s="242"/>
      <c r="N117" s="243"/>
      <c r="O117" s="243"/>
      <c r="P117" s="243"/>
      <c r="Q117" s="243"/>
      <c r="R117" s="243"/>
      <c r="S117" s="243"/>
      <c r="T117" s="244"/>
      <c r="AT117" s="245" t="s">
        <v>182</v>
      </c>
      <c r="AU117" s="245" t="s">
        <v>81</v>
      </c>
      <c r="AV117" s="11" t="s">
        <v>81</v>
      </c>
      <c r="AW117" s="11" t="s">
        <v>34</v>
      </c>
      <c r="AX117" s="11" t="s">
        <v>71</v>
      </c>
      <c r="AY117" s="245" t="s">
        <v>168</v>
      </c>
    </row>
    <row r="118" s="12" customFormat="1">
      <c r="B118" s="246"/>
      <c r="C118" s="247"/>
      <c r="D118" s="232" t="s">
        <v>182</v>
      </c>
      <c r="E118" s="248" t="s">
        <v>21</v>
      </c>
      <c r="F118" s="249" t="s">
        <v>184</v>
      </c>
      <c r="G118" s="247"/>
      <c r="H118" s="250">
        <v>77.299999999999997</v>
      </c>
      <c r="I118" s="251"/>
      <c r="J118" s="247"/>
      <c r="K118" s="247"/>
      <c r="L118" s="252"/>
      <c r="M118" s="253"/>
      <c r="N118" s="254"/>
      <c r="O118" s="254"/>
      <c r="P118" s="254"/>
      <c r="Q118" s="254"/>
      <c r="R118" s="254"/>
      <c r="S118" s="254"/>
      <c r="T118" s="255"/>
      <c r="AT118" s="256" t="s">
        <v>182</v>
      </c>
      <c r="AU118" s="256" t="s">
        <v>81</v>
      </c>
      <c r="AV118" s="12" t="s">
        <v>175</v>
      </c>
      <c r="AW118" s="12" t="s">
        <v>34</v>
      </c>
      <c r="AX118" s="12" t="s">
        <v>79</v>
      </c>
      <c r="AY118" s="256" t="s">
        <v>168</v>
      </c>
    </row>
    <row r="119" s="1" customFormat="1" ht="16.5" customHeight="1">
      <c r="B119" s="45"/>
      <c r="C119" s="257" t="s">
        <v>249</v>
      </c>
      <c r="D119" s="257" t="s">
        <v>259</v>
      </c>
      <c r="E119" s="258" t="s">
        <v>856</v>
      </c>
      <c r="F119" s="259" t="s">
        <v>857</v>
      </c>
      <c r="G119" s="260" t="s">
        <v>858</v>
      </c>
      <c r="H119" s="261">
        <v>11.595000000000001</v>
      </c>
      <c r="I119" s="262"/>
      <c r="J119" s="263">
        <f>ROUND(I119*H119,2)</f>
        <v>0</v>
      </c>
      <c r="K119" s="259" t="s">
        <v>174</v>
      </c>
      <c r="L119" s="264"/>
      <c r="M119" s="265" t="s">
        <v>21</v>
      </c>
      <c r="N119" s="266" t="s">
        <v>42</v>
      </c>
      <c r="O119" s="46"/>
      <c r="P119" s="229">
        <f>O119*H119</f>
        <v>0</v>
      </c>
      <c r="Q119" s="229">
        <v>0</v>
      </c>
      <c r="R119" s="229">
        <f>Q119*H119</f>
        <v>0</v>
      </c>
      <c r="S119" s="229">
        <v>0</v>
      </c>
      <c r="T119" s="230">
        <f>S119*H119</f>
        <v>0</v>
      </c>
      <c r="AR119" s="23" t="s">
        <v>208</v>
      </c>
      <c r="AT119" s="23" t="s">
        <v>259</v>
      </c>
      <c r="AU119" s="23" t="s">
        <v>81</v>
      </c>
      <c r="AY119" s="23" t="s">
        <v>168</v>
      </c>
      <c r="BE119" s="231">
        <f>IF(N119="základní",J119,0)</f>
        <v>0</v>
      </c>
      <c r="BF119" s="231">
        <f>IF(N119="snížená",J119,0)</f>
        <v>0</v>
      </c>
      <c r="BG119" s="231">
        <f>IF(N119="zákl. přenesená",J119,0)</f>
        <v>0</v>
      </c>
      <c r="BH119" s="231">
        <f>IF(N119="sníž. přenesená",J119,0)</f>
        <v>0</v>
      </c>
      <c r="BI119" s="231">
        <f>IF(N119="nulová",J119,0)</f>
        <v>0</v>
      </c>
      <c r="BJ119" s="23" t="s">
        <v>79</v>
      </c>
      <c r="BK119" s="231">
        <f>ROUND(I119*H119,2)</f>
        <v>0</v>
      </c>
      <c r="BL119" s="23" t="s">
        <v>175</v>
      </c>
      <c r="BM119" s="23" t="s">
        <v>328</v>
      </c>
    </row>
    <row r="120" s="13" customFormat="1">
      <c r="B120" s="276"/>
      <c r="C120" s="277"/>
      <c r="D120" s="232" t="s">
        <v>182</v>
      </c>
      <c r="E120" s="278" t="s">
        <v>21</v>
      </c>
      <c r="F120" s="279" t="s">
        <v>1888</v>
      </c>
      <c r="G120" s="277"/>
      <c r="H120" s="278" t="s">
        <v>21</v>
      </c>
      <c r="I120" s="280"/>
      <c r="J120" s="277"/>
      <c r="K120" s="277"/>
      <c r="L120" s="281"/>
      <c r="M120" s="282"/>
      <c r="N120" s="283"/>
      <c r="O120" s="283"/>
      <c r="P120" s="283"/>
      <c r="Q120" s="283"/>
      <c r="R120" s="283"/>
      <c r="S120" s="283"/>
      <c r="T120" s="284"/>
      <c r="AT120" s="285" t="s">
        <v>182</v>
      </c>
      <c r="AU120" s="285" t="s">
        <v>81</v>
      </c>
      <c r="AV120" s="13" t="s">
        <v>79</v>
      </c>
      <c r="AW120" s="13" t="s">
        <v>34</v>
      </c>
      <c r="AX120" s="13" t="s">
        <v>71</v>
      </c>
      <c r="AY120" s="285" t="s">
        <v>168</v>
      </c>
    </row>
    <row r="121" s="11" customFormat="1">
      <c r="B121" s="235"/>
      <c r="C121" s="236"/>
      <c r="D121" s="232" t="s">
        <v>182</v>
      </c>
      <c r="E121" s="237" t="s">
        <v>21</v>
      </c>
      <c r="F121" s="238" t="s">
        <v>1889</v>
      </c>
      <c r="G121" s="236"/>
      <c r="H121" s="239">
        <v>11.595000000000001</v>
      </c>
      <c r="I121" s="240"/>
      <c r="J121" s="236"/>
      <c r="K121" s="236"/>
      <c r="L121" s="241"/>
      <c r="M121" s="242"/>
      <c r="N121" s="243"/>
      <c r="O121" s="243"/>
      <c r="P121" s="243"/>
      <c r="Q121" s="243"/>
      <c r="R121" s="243"/>
      <c r="S121" s="243"/>
      <c r="T121" s="244"/>
      <c r="AT121" s="245" t="s">
        <v>182</v>
      </c>
      <c r="AU121" s="245" t="s">
        <v>81</v>
      </c>
      <c r="AV121" s="11" t="s">
        <v>81</v>
      </c>
      <c r="AW121" s="11" t="s">
        <v>34</v>
      </c>
      <c r="AX121" s="11" t="s">
        <v>71</v>
      </c>
      <c r="AY121" s="245" t="s">
        <v>168</v>
      </c>
    </row>
    <row r="122" s="12" customFormat="1">
      <c r="B122" s="246"/>
      <c r="C122" s="247"/>
      <c r="D122" s="232" t="s">
        <v>182</v>
      </c>
      <c r="E122" s="248" t="s">
        <v>21</v>
      </c>
      <c r="F122" s="249" t="s">
        <v>184</v>
      </c>
      <c r="G122" s="247"/>
      <c r="H122" s="250">
        <v>11.595000000000001</v>
      </c>
      <c r="I122" s="251"/>
      <c r="J122" s="247"/>
      <c r="K122" s="247"/>
      <c r="L122" s="252"/>
      <c r="M122" s="253"/>
      <c r="N122" s="254"/>
      <c r="O122" s="254"/>
      <c r="P122" s="254"/>
      <c r="Q122" s="254"/>
      <c r="R122" s="254"/>
      <c r="S122" s="254"/>
      <c r="T122" s="255"/>
      <c r="AT122" s="256" t="s">
        <v>182</v>
      </c>
      <c r="AU122" s="256" t="s">
        <v>81</v>
      </c>
      <c r="AV122" s="12" t="s">
        <v>175</v>
      </c>
      <c r="AW122" s="12" t="s">
        <v>34</v>
      </c>
      <c r="AX122" s="12" t="s">
        <v>79</v>
      </c>
      <c r="AY122" s="256" t="s">
        <v>168</v>
      </c>
    </row>
    <row r="123" s="1" customFormat="1" ht="25.5" customHeight="1">
      <c r="B123" s="45"/>
      <c r="C123" s="220" t="s">
        <v>253</v>
      </c>
      <c r="D123" s="220" t="s">
        <v>170</v>
      </c>
      <c r="E123" s="221" t="s">
        <v>1890</v>
      </c>
      <c r="F123" s="222" t="s">
        <v>1891</v>
      </c>
      <c r="G123" s="223" t="s">
        <v>173</v>
      </c>
      <c r="H123" s="224">
        <v>77.299999999999997</v>
      </c>
      <c r="I123" s="225"/>
      <c r="J123" s="226">
        <f>ROUND(I123*H123,2)</f>
        <v>0</v>
      </c>
      <c r="K123" s="222" t="s">
        <v>174</v>
      </c>
      <c r="L123" s="71"/>
      <c r="M123" s="227" t="s">
        <v>21</v>
      </c>
      <c r="N123" s="228" t="s">
        <v>42</v>
      </c>
      <c r="O123" s="46"/>
      <c r="P123" s="229">
        <f>O123*H123</f>
        <v>0</v>
      </c>
      <c r="Q123" s="229">
        <v>0</v>
      </c>
      <c r="R123" s="229">
        <f>Q123*H123</f>
        <v>0</v>
      </c>
      <c r="S123" s="229">
        <v>0</v>
      </c>
      <c r="T123" s="230">
        <f>S123*H123</f>
        <v>0</v>
      </c>
      <c r="AR123" s="23" t="s">
        <v>175</v>
      </c>
      <c r="AT123" s="23" t="s">
        <v>170</v>
      </c>
      <c r="AU123" s="23" t="s">
        <v>81</v>
      </c>
      <c r="AY123" s="23" t="s">
        <v>168</v>
      </c>
      <c r="BE123" s="231">
        <f>IF(N123="základní",J123,0)</f>
        <v>0</v>
      </c>
      <c r="BF123" s="231">
        <f>IF(N123="snížená",J123,0)</f>
        <v>0</v>
      </c>
      <c r="BG123" s="231">
        <f>IF(N123="zákl. přenesená",J123,0)</f>
        <v>0</v>
      </c>
      <c r="BH123" s="231">
        <f>IF(N123="sníž. přenesená",J123,0)</f>
        <v>0</v>
      </c>
      <c r="BI123" s="231">
        <f>IF(N123="nulová",J123,0)</f>
        <v>0</v>
      </c>
      <c r="BJ123" s="23" t="s">
        <v>79</v>
      </c>
      <c r="BK123" s="231">
        <f>ROUND(I123*H123,2)</f>
        <v>0</v>
      </c>
      <c r="BL123" s="23" t="s">
        <v>175</v>
      </c>
      <c r="BM123" s="23" t="s">
        <v>338</v>
      </c>
    </row>
    <row r="124" s="10" customFormat="1" ht="29.88" customHeight="1">
      <c r="B124" s="204"/>
      <c r="C124" s="205"/>
      <c r="D124" s="206" t="s">
        <v>70</v>
      </c>
      <c r="E124" s="218" t="s">
        <v>175</v>
      </c>
      <c r="F124" s="218" t="s">
        <v>472</v>
      </c>
      <c r="G124" s="205"/>
      <c r="H124" s="205"/>
      <c r="I124" s="208"/>
      <c r="J124" s="219">
        <f>BK124</f>
        <v>0</v>
      </c>
      <c r="K124" s="205"/>
      <c r="L124" s="210"/>
      <c r="M124" s="211"/>
      <c r="N124" s="212"/>
      <c r="O124" s="212"/>
      <c r="P124" s="213">
        <f>SUM(P125:P127)</f>
        <v>0</v>
      </c>
      <c r="Q124" s="212"/>
      <c r="R124" s="213">
        <f>SUM(R125:R127)</f>
        <v>0</v>
      </c>
      <c r="S124" s="212"/>
      <c r="T124" s="214">
        <f>SUM(T125:T127)</f>
        <v>0</v>
      </c>
      <c r="AR124" s="215" t="s">
        <v>79</v>
      </c>
      <c r="AT124" s="216" t="s">
        <v>70</v>
      </c>
      <c r="AU124" s="216" t="s">
        <v>79</v>
      </c>
      <c r="AY124" s="215" t="s">
        <v>168</v>
      </c>
      <c r="BK124" s="217">
        <f>SUM(BK125:BK127)</f>
        <v>0</v>
      </c>
    </row>
    <row r="125" s="1" customFormat="1" ht="25.5" customHeight="1">
      <c r="B125" s="45"/>
      <c r="C125" s="220" t="s">
        <v>258</v>
      </c>
      <c r="D125" s="220" t="s">
        <v>170</v>
      </c>
      <c r="E125" s="221" t="s">
        <v>1834</v>
      </c>
      <c r="F125" s="222" t="s">
        <v>1835</v>
      </c>
      <c r="G125" s="223" t="s">
        <v>205</v>
      </c>
      <c r="H125" s="224">
        <v>15.52</v>
      </c>
      <c r="I125" s="225"/>
      <c r="J125" s="226">
        <f>ROUND(I125*H125,2)</f>
        <v>0</v>
      </c>
      <c r="K125" s="222" t="s">
        <v>174</v>
      </c>
      <c r="L125" s="71"/>
      <c r="M125" s="227" t="s">
        <v>21</v>
      </c>
      <c r="N125" s="228" t="s">
        <v>42</v>
      </c>
      <c r="O125" s="46"/>
      <c r="P125" s="229">
        <f>O125*H125</f>
        <v>0</v>
      </c>
      <c r="Q125" s="229">
        <v>0</v>
      </c>
      <c r="R125" s="229">
        <f>Q125*H125</f>
        <v>0</v>
      </c>
      <c r="S125" s="229">
        <v>0</v>
      </c>
      <c r="T125" s="230">
        <f>S125*H125</f>
        <v>0</v>
      </c>
      <c r="AR125" s="23" t="s">
        <v>175</v>
      </c>
      <c r="AT125" s="23" t="s">
        <v>170</v>
      </c>
      <c r="AU125" s="23" t="s">
        <v>81</v>
      </c>
      <c r="AY125" s="23" t="s">
        <v>168</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175</v>
      </c>
      <c r="BM125" s="23" t="s">
        <v>348</v>
      </c>
    </row>
    <row r="126" s="11" customFormat="1">
      <c r="B126" s="235"/>
      <c r="C126" s="236"/>
      <c r="D126" s="232" t="s">
        <v>182</v>
      </c>
      <c r="E126" s="237" t="s">
        <v>21</v>
      </c>
      <c r="F126" s="238" t="s">
        <v>1892</v>
      </c>
      <c r="G126" s="236"/>
      <c r="H126" s="239">
        <v>15.52</v>
      </c>
      <c r="I126" s="240"/>
      <c r="J126" s="236"/>
      <c r="K126" s="236"/>
      <c r="L126" s="241"/>
      <c r="M126" s="242"/>
      <c r="N126" s="243"/>
      <c r="O126" s="243"/>
      <c r="P126" s="243"/>
      <c r="Q126" s="243"/>
      <c r="R126" s="243"/>
      <c r="S126" s="243"/>
      <c r="T126" s="244"/>
      <c r="AT126" s="245" t="s">
        <v>182</v>
      </c>
      <c r="AU126" s="245" t="s">
        <v>81</v>
      </c>
      <c r="AV126" s="11" t="s">
        <v>81</v>
      </c>
      <c r="AW126" s="11" t="s">
        <v>34</v>
      </c>
      <c r="AX126" s="11" t="s">
        <v>71</v>
      </c>
      <c r="AY126" s="245" t="s">
        <v>168</v>
      </c>
    </row>
    <row r="127" s="12" customFormat="1">
      <c r="B127" s="246"/>
      <c r="C127" s="247"/>
      <c r="D127" s="232" t="s">
        <v>182</v>
      </c>
      <c r="E127" s="248" t="s">
        <v>21</v>
      </c>
      <c r="F127" s="249" t="s">
        <v>184</v>
      </c>
      <c r="G127" s="247"/>
      <c r="H127" s="250">
        <v>15.52</v>
      </c>
      <c r="I127" s="251"/>
      <c r="J127" s="247"/>
      <c r="K127" s="247"/>
      <c r="L127" s="252"/>
      <c r="M127" s="253"/>
      <c r="N127" s="254"/>
      <c r="O127" s="254"/>
      <c r="P127" s="254"/>
      <c r="Q127" s="254"/>
      <c r="R127" s="254"/>
      <c r="S127" s="254"/>
      <c r="T127" s="255"/>
      <c r="AT127" s="256" t="s">
        <v>182</v>
      </c>
      <c r="AU127" s="256" t="s">
        <v>81</v>
      </c>
      <c r="AV127" s="12" t="s">
        <v>175</v>
      </c>
      <c r="AW127" s="12" t="s">
        <v>34</v>
      </c>
      <c r="AX127" s="12" t="s">
        <v>79</v>
      </c>
      <c r="AY127" s="256" t="s">
        <v>168</v>
      </c>
    </row>
    <row r="128" s="10" customFormat="1" ht="29.88" customHeight="1">
      <c r="B128" s="204"/>
      <c r="C128" s="205"/>
      <c r="D128" s="206" t="s">
        <v>70</v>
      </c>
      <c r="E128" s="218" t="s">
        <v>208</v>
      </c>
      <c r="F128" s="218" t="s">
        <v>1837</v>
      </c>
      <c r="G128" s="205"/>
      <c r="H128" s="205"/>
      <c r="I128" s="208"/>
      <c r="J128" s="219">
        <f>BK128</f>
        <v>0</v>
      </c>
      <c r="K128" s="205"/>
      <c r="L128" s="210"/>
      <c r="M128" s="211"/>
      <c r="N128" s="212"/>
      <c r="O128" s="212"/>
      <c r="P128" s="213">
        <f>SUM(P129:P159)</f>
        <v>0</v>
      </c>
      <c r="Q128" s="212"/>
      <c r="R128" s="213">
        <f>SUM(R129:R159)</f>
        <v>0</v>
      </c>
      <c r="S128" s="212"/>
      <c r="T128" s="214">
        <f>SUM(T129:T159)</f>
        <v>0</v>
      </c>
      <c r="AR128" s="215" t="s">
        <v>79</v>
      </c>
      <c r="AT128" s="216" t="s">
        <v>70</v>
      </c>
      <c r="AU128" s="216" t="s">
        <v>79</v>
      </c>
      <c r="AY128" s="215" t="s">
        <v>168</v>
      </c>
      <c r="BK128" s="217">
        <f>SUM(BK129:BK159)</f>
        <v>0</v>
      </c>
    </row>
    <row r="129" s="1" customFormat="1" ht="25.5" customHeight="1">
      <c r="B129" s="45"/>
      <c r="C129" s="220" t="s">
        <v>264</v>
      </c>
      <c r="D129" s="220" t="s">
        <v>170</v>
      </c>
      <c r="E129" s="221" t="s">
        <v>1893</v>
      </c>
      <c r="F129" s="222" t="s">
        <v>1894</v>
      </c>
      <c r="G129" s="223" t="s">
        <v>195</v>
      </c>
      <c r="H129" s="224">
        <v>51</v>
      </c>
      <c r="I129" s="225"/>
      <c r="J129" s="226">
        <f>ROUND(I129*H129,2)</f>
        <v>0</v>
      </c>
      <c r="K129" s="222" t="s">
        <v>174</v>
      </c>
      <c r="L129" s="71"/>
      <c r="M129" s="227" t="s">
        <v>21</v>
      </c>
      <c r="N129" s="228" t="s">
        <v>42</v>
      </c>
      <c r="O129" s="46"/>
      <c r="P129" s="229">
        <f>O129*H129</f>
        <v>0</v>
      </c>
      <c r="Q129" s="229">
        <v>0</v>
      </c>
      <c r="R129" s="229">
        <f>Q129*H129</f>
        <v>0</v>
      </c>
      <c r="S129" s="229">
        <v>0</v>
      </c>
      <c r="T129" s="230">
        <f>S129*H129</f>
        <v>0</v>
      </c>
      <c r="AR129" s="23" t="s">
        <v>175</v>
      </c>
      <c r="AT129" s="23" t="s">
        <v>170</v>
      </c>
      <c r="AU129" s="23" t="s">
        <v>81</v>
      </c>
      <c r="AY129" s="23" t="s">
        <v>168</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175</v>
      </c>
      <c r="BM129" s="23" t="s">
        <v>357</v>
      </c>
    </row>
    <row r="130" s="1" customFormat="1" ht="16.5" customHeight="1">
      <c r="B130" s="45"/>
      <c r="C130" s="257" t="s">
        <v>269</v>
      </c>
      <c r="D130" s="257" t="s">
        <v>259</v>
      </c>
      <c r="E130" s="258" t="s">
        <v>1895</v>
      </c>
      <c r="F130" s="259" t="s">
        <v>1896</v>
      </c>
      <c r="G130" s="260" t="s">
        <v>195</v>
      </c>
      <c r="H130" s="261">
        <v>51</v>
      </c>
      <c r="I130" s="262"/>
      <c r="J130" s="263">
        <f>ROUND(I130*H130,2)</f>
        <v>0</v>
      </c>
      <c r="K130" s="259" t="s">
        <v>174</v>
      </c>
      <c r="L130" s="264"/>
      <c r="M130" s="265" t="s">
        <v>21</v>
      </c>
      <c r="N130" s="266" t="s">
        <v>42</v>
      </c>
      <c r="O130" s="46"/>
      <c r="P130" s="229">
        <f>O130*H130</f>
        <v>0</v>
      </c>
      <c r="Q130" s="229">
        <v>0</v>
      </c>
      <c r="R130" s="229">
        <f>Q130*H130</f>
        <v>0</v>
      </c>
      <c r="S130" s="229">
        <v>0</v>
      </c>
      <c r="T130" s="230">
        <f>S130*H130</f>
        <v>0</v>
      </c>
      <c r="AR130" s="23" t="s">
        <v>208</v>
      </c>
      <c r="AT130" s="23" t="s">
        <v>259</v>
      </c>
      <c r="AU130" s="23" t="s">
        <v>81</v>
      </c>
      <c r="AY130" s="23" t="s">
        <v>168</v>
      </c>
      <c r="BE130" s="231">
        <f>IF(N130="základní",J130,0)</f>
        <v>0</v>
      </c>
      <c r="BF130" s="231">
        <f>IF(N130="snížená",J130,0)</f>
        <v>0</v>
      </c>
      <c r="BG130" s="231">
        <f>IF(N130="zákl. přenesená",J130,0)</f>
        <v>0</v>
      </c>
      <c r="BH130" s="231">
        <f>IF(N130="sníž. přenesená",J130,0)</f>
        <v>0</v>
      </c>
      <c r="BI130" s="231">
        <f>IF(N130="nulová",J130,0)</f>
        <v>0</v>
      </c>
      <c r="BJ130" s="23" t="s">
        <v>79</v>
      </c>
      <c r="BK130" s="231">
        <f>ROUND(I130*H130,2)</f>
        <v>0</v>
      </c>
      <c r="BL130" s="23" t="s">
        <v>175</v>
      </c>
      <c r="BM130" s="23" t="s">
        <v>366</v>
      </c>
    </row>
    <row r="131" s="1" customFormat="1" ht="25.5" customHeight="1">
      <c r="B131" s="45"/>
      <c r="C131" s="220" t="s">
        <v>9</v>
      </c>
      <c r="D131" s="220" t="s">
        <v>170</v>
      </c>
      <c r="E131" s="221" t="s">
        <v>1897</v>
      </c>
      <c r="F131" s="222" t="s">
        <v>1898</v>
      </c>
      <c r="G131" s="223" t="s">
        <v>195</v>
      </c>
      <c r="H131" s="224">
        <v>143</v>
      </c>
      <c r="I131" s="225"/>
      <c r="J131" s="226">
        <f>ROUND(I131*H131,2)</f>
        <v>0</v>
      </c>
      <c r="K131" s="222" t="s">
        <v>174</v>
      </c>
      <c r="L131" s="71"/>
      <c r="M131" s="227" t="s">
        <v>21</v>
      </c>
      <c r="N131" s="228" t="s">
        <v>42</v>
      </c>
      <c r="O131" s="46"/>
      <c r="P131" s="229">
        <f>O131*H131</f>
        <v>0</v>
      </c>
      <c r="Q131" s="229">
        <v>0</v>
      </c>
      <c r="R131" s="229">
        <f>Q131*H131</f>
        <v>0</v>
      </c>
      <c r="S131" s="229">
        <v>0</v>
      </c>
      <c r="T131" s="230">
        <f>S131*H131</f>
        <v>0</v>
      </c>
      <c r="AR131" s="23" t="s">
        <v>175</v>
      </c>
      <c r="AT131" s="23" t="s">
        <v>170</v>
      </c>
      <c r="AU131" s="23" t="s">
        <v>81</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175</v>
      </c>
      <c r="BM131" s="23" t="s">
        <v>527</v>
      </c>
    </row>
    <row r="132" s="1" customFormat="1" ht="16.5" customHeight="1">
      <c r="B132" s="45"/>
      <c r="C132" s="257" t="s">
        <v>278</v>
      </c>
      <c r="D132" s="257" t="s">
        <v>259</v>
      </c>
      <c r="E132" s="258" t="s">
        <v>1899</v>
      </c>
      <c r="F132" s="259" t="s">
        <v>1900</v>
      </c>
      <c r="G132" s="260" t="s">
        <v>195</v>
      </c>
      <c r="H132" s="261">
        <v>143</v>
      </c>
      <c r="I132" s="262"/>
      <c r="J132" s="263">
        <f>ROUND(I132*H132,2)</f>
        <v>0</v>
      </c>
      <c r="K132" s="259" t="s">
        <v>174</v>
      </c>
      <c r="L132" s="264"/>
      <c r="M132" s="265" t="s">
        <v>21</v>
      </c>
      <c r="N132" s="266" t="s">
        <v>42</v>
      </c>
      <c r="O132" s="46"/>
      <c r="P132" s="229">
        <f>O132*H132</f>
        <v>0</v>
      </c>
      <c r="Q132" s="229">
        <v>0</v>
      </c>
      <c r="R132" s="229">
        <f>Q132*H132</f>
        <v>0</v>
      </c>
      <c r="S132" s="229">
        <v>0</v>
      </c>
      <c r="T132" s="230">
        <f>S132*H132</f>
        <v>0</v>
      </c>
      <c r="AR132" s="23" t="s">
        <v>208</v>
      </c>
      <c r="AT132" s="23" t="s">
        <v>259</v>
      </c>
      <c r="AU132" s="23" t="s">
        <v>81</v>
      </c>
      <c r="AY132" s="23" t="s">
        <v>168</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175</v>
      </c>
      <c r="BM132" s="23" t="s">
        <v>537</v>
      </c>
    </row>
    <row r="133" s="1" customFormat="1" ht="25.5" customHeight="1">
      <c r="B133" s="45"/>
      <c r="C133" s="220" t="s">
        <v>283</v>
      </c>
      <c r="D133" s="220" t="s">
        <v>170</v>
      </c>
      <c r="E133" s="221" t="s">
        <v>1901</v>
      </c>
      <c r="F133" s="222" t="s">
        <v>1902</v>
      </c>
      <c r="G133" s="223" t="s">
        <v>466</v>
      </c>
      <c r="H133" s="224">
        <v>2</v>
      </c>
      <c r="I133" s="225"/>
      <c r="J133" s="226">
        <f>ROUND(I133*H133,2)</f>
        <v>0</v>
      </c>
      <c r="K133" s="222" t="s">
        <v>174</v>
      </c>
      <c r="L133" s="71"/>
      <c r="M133" s="227" t="s">
        <v>21</v>
      </c>
      <c r="N133" s="228" t="s">
        <v>42</v>
      </c>
      <c r="O133" s="46"/>
      <c r="P133" s="229">
        <f>O133*H133</f>
        <v>0</v>
      </c>
      <c r="Q133" s="229">
        <v>0</v>
      </c>
      <c r="R133" s="229">
        <f>Q133*H133</f>
        <v>0</v>
      </c>
      <c r="S133" s="229">
        <v>0</v>
      </c>
      <c r="T133" s="230">
        <f>S133*H133</f>
        <v>0</v>
      </c>
      <c r="AR133" s="23" t="s">
        <v>175</v>
      </c>
      <c r="AT133" s="23" t="s">
        <v>170</v>
      </c>
      <c r="AU133" s="23" t="s">
        <v>81</v>
      </c>
      <c r="AY133" s="23" t="s">
        <v>168</v>
      </c>
      <c r="BE133" s="231">
        <f>IF(N133="základní",J133,0)</f>
        <v>0</v>
      </c>
      <c r="BF133" s="231">
        <f>IF(N133="snížená",J133,0)</f>
        <v>0</v>
      </c>
      <c r="BG133" s="231">
        <f>IF(N133="zákl. přenesená",J133,0)</f>
        <v>0</v>
      </c>
      <c r="BH133" s="231">
        <f>IF(N133="sníž. přenesená",J133,0)</f>
        <v>0</v>
      </c>
      <c r="BI133" s="231">
        <f>IF(N133="nulová",J133,0)</f>
        <v>0</v>
      </c>
      <c r="BJ133" s="23" t="s">
        <v>79</v>
      </c>
      <c r="BK133" s="231">
        <f>ROUND(I133*H133,2)</f>
        <v>0</v>
      </c>
      <c r="BL133" s="23" t="s">
        <v>175</v>
      </c>
      <c r="BM133" s="23" t="s">
        <v>545</v>
      </c>
    </row>
    <row r="134" s="1" customFormat="1" ht="16.5" customHeight="1">
      <c r="B134" s="45"/>
      <c r="C134" s="257" t="s">
        <v>288</v>
      </c>
      <c r="D134" s="257" t="s">
        <v>259</v>
      </c>
      <c r="E134" s="258" t="s">
        <v>1903</v>
      </c>
      <c r="F134" s="259" t="s">
        <v>1904</v>
      </c>
      <c r="G134" s="260" t="s">
        <v>466</v>
      </c>
      <c r="H134" s="261">
        <v>2</v>
      </c>
      <c r="I134" s="262"/>
      <c r="J134" s="263">
        <f>ROUND(I134*H134,2)</f>
        <v>0</v>
      </c>
      <c r="K134" s="259" t="s">
        <v>21</v>
      </c>
      <c r="L134" s="264"/>
      <c r="M134" s="265" t="s">
        <v>21</v>
      </c>
      <c r="N134" s="266" t="s">
        <v>42</v>
      </c>
      <c r="O134" s="46"/>
      <c r="P134" s="229">
        <f>O134*H134</f>
        <v>0</v>
      </c>
      <c r="Q134" s="229">
        <v>0</v>
      </c>
      <c r="R134" s="229">
        <f>Q134*H134</f>
        <v>0</v>
      </c>
      <c r="S134" s="229">
        <v>0</v>
      </c>
      <c r="T134" s="230">
        <f>S134*H134</f>
        <v>0</v>
      </c>
      <c r="AR134" s="23" t="s">
        <v>208</v>
      </c>
      <c r="AT134" s="23" t="s">
        <v>259</v>
      </c>
      <c r="AU134" s="23" t="s">
        <v>81</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175</v>
      </c>
      <c r="BM134" s="23" t="s">
        <v>554</v>
      </c>
    </row>
    <row r="135" s="1" customFormat="1" ht="25.5" customHeight="1">
      <c r="B135" s="45"/>
      <c r="C135" s="220" t="s">
        <v>293</v>
      </c>
      <c r="D135" s="220" t="s">
        <v>170</v>
      </c>
      <c r="E135" s="221" t="s">
        <v>1905</v>
      </c>
      <c r="F135" s="222" t="s">
        <v>1906</v>
      </c>
      <c r="G135" s="223" t="s">
        <v>466</v>
      </c>
      <c r="H135" s="224">
        <v>9</v>
      </c>
      <c r="I135" s="225"/>
      <c r="J135" s="226">
        <f>ROUND(I135*H135,2)</f>
        <v>0</v>
      </c>
      <c r="K135" s="222" t="s">
        <v>174</v>
      </c>
      <c r="L135" s="71"/>
      <c r="M135" s="227" t="s">
        <v>21</v>
      </c>
      <c r="N135" s="228" t="s">
        <v>42</v>
      </c>
      <c r="O135" s="46"/>
      <c r="P135" s="229">
        <f>O135*H135</f>
        <v>0</v>
      </c>
      <c r="Q135" s="229">
        <v>0</v>
      </c>
      <c r="R135" s="229">
        <f>Q135*H135</f>
        <v>0</v>
      </c>
      <c r="S135" s="229">
        <v>0</v>
      </c>
      <c r="T135" s="230">
        <f>S135*H135</f>
        <v>0</v>
      </c>
      <c r="AR135" s="23" t="s">
        <v>175</v>
      </c>
      <c r="AT135" s="23" t="s">
        <v>170</v>
      </c>
      <c r="AU135" s="23" t="s">
        <v>81</v>
      </c>
      <c r="AY135" s="23" t="s">
        <v>168</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175</v>
      </c>
      <c r="BM135" s="23" t="s">
        <v>564</v>
      </c>
    </row>
    <row r="136" s="1" customFormat="1" ht="16.5" customHeight="1">
      <c r="B136" s="45"/>
      <c r="C136" s="257" t="s">
        <v>298</v>
      </c>
      <c r="D136" s="257" t="s">
        <v>259</v>
      </c>
      <c r="E136" s="258" t="s">
        <v>1907</v>
      </c>
      <c r="F136" s="259" t="s">
        <v>1908</v>
      </c>
      <c r="G136" s="260" t="s">
        <v>466</v>
      </c>
      <c r="H136" s="261">
        <v>1</v>
      </c>
      <c r="I136" s="262"/>
      <c r="J136" s="263">
        <f>ROUND(I136*H136,2)</f>
        <v>0</v>
      </c>
      <c r="K136" s="259" t="s">
        <v>21</v>
      </c>
      <c r="L136" s="264"/>
      <c r="M136" s="265" t="s">
        <v>21</v>
      </c>
      <c r="N136" s="266" t="s">
        <v>42</v>
      </c>
      <c r="O136" s="46"/>
      <c r="P136" s="229">
        <f>O136*H136</f>
        <v>0</v>
      </c>
      <c r="Q136" s="229">
        <v>0</v>
      </c>
      <c r="R136" s="229">
        <f>Q136*H136</f>
        <v>0</v>
      </c>
      <c r="S136" s="229">
        <v>0</v>
      </c>
      <c r="T136" s="230">
        <f>S136*H136</f>
        <v>0</v>
      </c>
      <c r="AR136" s="23" t="s">
        <v>208</v>
      </c>
      <c r="AT136" s="23" t="s">
        <v>259</v>
      </c>
      <c r="AU136" s="23" t="s">
        <v>81</v>
      </c>
      <c r="AY136" s="23" t="s">
        <v>168</v>
      </c>
      <c r="BE136" s="231">
        <f>IF(N136="základní",J136,0)</f>
        <v>0</v>
      </c>
      <c r="BF136" s="231">
        <f>IF(N136="snížená",J136,0)</f>
        <v>0</v>
      </c>
      <c r="BG136" s="231">
        <f>IF(N136="zákl. přenesená",J136,0)</f>
        <v>0</v>
      </c>
      <c r="BH136" s="231">
        <f>IF(N136="sníž. přenesená",J136,0)</f>
        <v>0</v>
      </c>
      <c r="BI136" s="231">
        <f>IF(N136="nulová",J136,0)</f>
        <v>0</v>
      </c>
      <c r="BJ136" s="23" t="s">
        <v>79</v>
      </c>
      <c r="BK136" s="231">
        <f>ROUND(I136*H136,2)</f>
        <v>0</v>
      </c>
      <c r="BL136" s="23" t="s">
        <v>175</v>
      </c>
      <c r="BM136" s="23" t="s">
        <v>578</v>
      </c>
    </row>
    <row r="137" s="1" customFormat="1" ht="16.5" customHeight="1">
      <c r="B137" s="45"/>
      <c r="C137" s="257" t="s">
        <v>303</v>
      </c>
      <c r="D137" s="257" t="s">
        <v>259</v>
      </c>
      <c r="E137" s="258" t="s">
        <v>1909</v>
      </c>
      <c r="F137" s="259" t="s">
        <v>1910</v>
      </c>
      <c r="G137" s="260" t="s">
        <v>466</v>
      </c>
      <c r="H137" s="261">
        <v>3</v>
      </c>
      <c r="I137" s="262"/>
      <c r="J137" s="263">
        <f>ROUND(I137*H137,2)</f>
        <v>0</v>
      </c>
      <c r="K137" s="259" t="s">
        <v>21</v>
      </c>
      <c r="L137" s="264"/>
      <c r="M137" s="265" t="s">
        <v>21</v>
      </c>
      <c r="N137" s="266" t="s">
        <v>42</v>
      </c>
      <c r="O137" s="46"/>
      <c r="P137" s="229">
        <f>O137*H137</f>
        <v>0</v>
      </c>
      <c r="Q137" s="229">
        <v>0</v>
      </c>
      <c r="R137" s="229">
        <f>Q137*H137</f>
        <v>0</v>
      </c>
      <c r="S137" s="229">
        <v>0</v>
      </c>
      <c r="T137" s="230">
        <f>S137*H137</f>
        <v>0</v>
      </c>
      <c r="AR137" s="23" t="s">
        <v>208</v>
      </c>
      <c r="AT137" s="23" t="s">
        <v>259</v>
      </c>
      <c r="AU137" s="23" t="s">
        <v>81</v>
      </c>
      <c r="AY137" s="23" t="s">
        <v>168</v>
      </c>
      <c r="BE137" s="231">
        <f>IF(N137="základní",J137,0)</f>
        <v>0</v>
      </c>
      <c r="BF137" s="231">
        <f>IF(N137="snížená",J137,0)</f>
        <v>0</v>
      </c>
      <c r="BG137" s="231">
        <f>IF(N137="zákl. přenesená",J137,0)</f>
        <v>0</v>
      </c>
      <c r="BH137" s="231">
        <f>IF(N137="sníž. přenesená",J137,0)</f>
        <v>0</v>
      </c>
      <c r="BI137" s="231">
        <f>IF(N137="nulová",J137,0)</f>
        <v>0</v>
      </c>
      <c r="BJ137" s="23" t="s">
        <v>79</v>
      </c>
      <c r="BK137" s="231">
        <f>ROUND(I137*H137,2)</f>
        <v>0</v>
      </c>
      <c r="BL137" s="23" t="s">
        <v>175</v>
      </c>
      <c r="BM137" s="23" t="s">
        <v>586</v>
      </c>
    </row>
    <row r="138" s="1" customFormat="1" ht="16.5" customHeight="1">
      <c r="B138" s="45"/>
      <c r="C138" s="257" t="s">
        <v>308</v>
      </c>
      <c r="D138" s="257" t="s">
        <v>259</v>
      </c>
      <c r="E138" s="258" t="s">
        <v>1911</v>
      </c>
      <c r="F138" s="259" t="s">
        <v>1912</v>
      </c>
      <c r="G138" s="260" t="s">
        <v>466</v>
      </c>
      <c r="H138" s="261">
        <v>3</v>
      </c>
      <c r="I138" s="262"/>
      <c r="J138" s="263">
        <f>ROUND(I138*H138,2)</f>
        <v>0</v>
      </c>
      <c r="K138" s="259" t="s">
        <v>21</v>
      </c>
      <c r="L138" s="264"/>
      <c r="M138" s="265" t="s">
        <v>21</v>
      </c>
      <c r="N138" s="266" t="s">
        <v>42</v>
      </c>
      <c r="O138" s="46"/>
      <c r="P138" s="229">
        <f>O138*H138</f>
        <v>0</v>
      </c>
      <c r="Q138" s="229">
        <v>0</v>
      </c>
      <c r="R138" s="229">
        <f>Q138*H138</f>
        <v>0</v>
      </c>
      <c r="S138" s="229">
        <v>0</v>
      </c>
      <c r="T138" s="230">
        <f>S138*H138</f>
        <v>0</v>
      </c>
      <c r="AR138" s="23" t="s">
        <v>208</v>
      </c>
      <c r="AT138" s="23" t="s">
        <v>259</v>
      </c>
      <c r="AU138" s="23" t="s">
        <v>81</v>
      </c>
      <c r="AY138" s="23" t="s">
        <v>168</v>
      </c>
      <c r="BE138" s="231">
        <f>IF(N138="základní",J138,0)</f>
        <v>0</v>
      </c>
      <c r="BF138" s="231">
        <f>IF(N138="snížená",J138,0)</f>
        <v>0</v>
      </c>
      <c r="BG138" s="231">
        <f>IF(N138="zákl. přenesená",J138,0)</f>
        <v>0</v>
      </c>
      <c r="BH138" s="231">
        <f>IF(N138="sníž. přenesená",J138,0)</f>
        <v>0</v>
      </c>
      <c r="BI138" s="231">
        <f>IF(N138="nulová",J138,0)</f>
        <v>0</v>
      </c>
      <c r="BJ138" s="23" t="s">
        <v>79</v>
      </c>
      <c r="BK138" s="231">
        <f>ROUND(I138*H138,2)</f>
        <v>0</v>
      </c>
      <c r="BL138" s="23" t="s">
        <v>175</v>
      </c>
      <c r="BM138" s="23" t="s">
        <v>595</v>
      </c>
    </row>
    <row r="139" s="1" customFormat="1" ht="16.5" customHeight="1">
      <c r="B139" s="45"/>
      <c r="C139" s="257" t="s">
        <v>312</v>
      </c>
      <c r="D139" s="257" t="s">
        <v>259</v>
      </c>
      <c r="E139" s="258" t="s">
        <v>1913</v>
      </c>
      <c r="F139" s="259" t="s">
        <v>1914</v>
      </c>
      <c r="G139" s="260" t="s">
        <v>466</v>
      </c>
      <c r="H139" s="261">
        <v>2</v>
      </c>
      <c r="I139" s="262"/>
      <c r="J139" s="263">
        <f>ROUND(I139*H139,2)</f>
        <v>0</v>
      </c>
      <c r="K139" s="259" t="s">
        <v>21</v>
      </c>
      <c r="L139" s="264"/>
      <c r="M139" s="265" t="s">
        <v>21</v>
      </c>
      <c r="N139" s="266" t="s">
        <v>42</v>
      </c>
      <c r="O139" s="46"/>
      <c r="P139" s="229">
        <f>O139*H139</f>
        <v>0</v>
      </c>
      <c r="Q139" s="229">
        <v>0</v>
      </c>
      <c r="R139" s="229">
        <f>Q139*H139</f>
        <v>0</v>
      </c>
      <c r="S139" s="229">
        <v>0</v>
      </c>
      <c r="T139" s="230">
        <f>S139*H139</f>
        <v>0</v>
      </c>
      <c r="AR139" s="23" t="s">
        <v>208</v>
      </c>
      <c r="AT139" s="23" t="s">
        <v>259</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175</v>
      </c>
      <c r="BM139" s="23" t="s">
        <v>604</v>
      </c>
    </row>
    <row r="140" s="1" customFormat="1" ht="25.5" customHeight="1">
      <c r="B140" s="45"/>
      <c r="C140" s="220" t="s">
        <v>317</v>
      </c>
      <c r="D140" s="220" t="s">
        <v>170</v>
      </c>
      <c r="E140" s="221" t="s">
        <v>1915</v>
      </c>
      <c r="F140" s="222" t="s">
        <v>1916</v>
      </c>
      <c r="G140" s="223" t="s">
        <v>466</v>
      </c>
      <c r="H140" s="224">
        <v>14</v>
      </c>
      <c r="I140" s="225"/>
      <c r="J140" s="226">
        <f>ROUND(I140*H140,2)</f>
        <v>0</v>
      </c>
      <c r="K140" s="222" t="s">
        <v>174</v>
      </c>
      <c r="L140" s="71"/>
      <c r="M140" s="227" t="s">
        <v>21</v>
      </c>
      <c r="N140" s="228" t="s">
        <v>42</v>
      </c>
      <c r="O140" s="46"/>
      <c r="P140" s="229">
        <f>O140*H140</f>
        <v>0</v>
      </c>
      <c r="Q140" s="229">
        <v>0</v>
      </c>
      <c r="R140" s="229">
        <f>Q140*H140</f>
        <v>0</v>
      </c>
      <c r="S140" s="229">
        <v>0</v>
      </c>
      <c r="T140" s="230">
        <f>S140*H140</f>
        <v>0</v>
      </c>
      <c r="AR140" s="23" t="s">
        <v>175</v>
      </c>
      <c r="AT140" s="23" t="s">
        <v>170</v>
      </c>
      <c r="AU140" s="23" t="s">
        <v>81</v>
      </c>
      <c r="AY140" s="23" t="s">
        <v>168</v>
      </c>
      <c r="BE140" s="231">
        <f>IF(N140="základní",J140,0)</f>
        <v>0</v>
      </c>
      <c r="BF140" s="231">
        <f>IF(N140="snížená",J140,0)</f>
        <v>0</v>
      </c>
      <c r="BG140" s="231">
        <f>IF(N140="zákl. přenesená",J140,0)</f>
        <v>0</v>
      </c>
      <c r="BH140" s="231">
        <f>IF(N140="sníž. přenesená",J140,0)</f>
        <v>0</v>
      </c>
      <c r="BI140" s="231">
        <f>IF(N140="nulová",J140,0)</f>
        <v>0</v>
      </c>
      <c r="BJ140" s="23" t="s">
        <v>79</v>
      </c>
      <c r="BK140" s="231">
        <f>ROUND(I140*H140,2)</f>
        <v>0</v>
      </c>
      <c r="BL140" s="23" t="s">
        <v>175</v>
      </c>
      <c r="BM140" s="23" t="s">
        <v>612</v>
      </c>
    </row>
    <row r="141" s="1" customFormat="1" ht="16.5" customHeight="1">
      <c r="B141" s="45"/>
      <c r="C141" s="257" t="s">
        <v>321</v>
      </c>
      <c r="D141" s="257" t="s">
        <v>259</v>
      </c>
      <c r="E141" s="258" t="s">
        <v>1917</v>
      </c>
      <c r="F141" s="259" t="s">
        <v>1918</v>
      </c>
      <c r="G141" s="260" t="s">
        <v>466</v>
      </c>
      <c r="H141" s="261">
        <v>1</v>
      </c>
      <c r="I141" s="262"/>
      <c r="J141" s="263">
        <f>ROUND(I141*H141,2)</f>
        <v>0</v>
      </c>
      <c r="K141" s="259" t="s">
        <v>21</v>
      </c>
      <c r="L141" s="264"/>
      <c r="M141" s="265" t="s">
        <v>21</v>
      </c>
      <c r="N141" s="266" t="s">
        <v>42</v>
      </c>
      <c r="O141" s="46"/>
      <c r="P141" s="229">
        <f>O141*H141</f>
        <v>0</v>
      </c>
      <c r="Q141" s="229">
        <v>0</v>
      </c>
      <c r="R141" s="229">
        <f>Q141*H141</f>
        <v>0</v>
      </c>
      <c r="S141" s="229">
        <v>0</v>
      </c>
      <c r="T141" s="230">
        <f>S141*H141</f>
        <v>0</v>
      </c>
      <c r="AR141" s="23" t="s">
        <v>208</v>
      </c>
      <c r="AT141" s="23" t="s">
        <v>259</v>
      </c>
      <c r="AU141" s="23" t="s">
        <v>81</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175</v>
      </c>
      <c r="BM141" s="23" t="s">
        <v>623</v>
      </c>
    </row>
    <row r="142" s="1" customFormat="1" ht="16.5" customHeight="1">
      <c r="B142" s="45"/>
      <c r="C142" s="257" t="s">
        <v>328</v>
      </c>
      <c r="D142" s="257" t="s">
        <v>259</v>
      </c>
      <c r="E142" s="258" t="s">
        <v>1919</v>
      </c>
      <c r="F142" s="259" t="s">
        <v>1920</v>
      </c>
      <c r="G142" s="260" t="s">
        <v>466</v>
      </c>
      <c r="H142" s="261">
        <v>3</v>
      </c>
      <c r="I142" s="262"/>
      <c r="J142" s="263">
        <f>ROUND(I142*H142,2)</f>
        <v>0</v>
      </c>
      <c r="K142" s="259" t="s">
        <v>21</v>
      </c>
      <c r="L142" s="264"/>
      <c r="M142" s="265" t="s">
        <v>21</v>
      </c>
      <c r="N142" s="266" t="s">
        <v>42</v>
      </c>
      <c r="O142" s="46"/>
      <c r="P142" s="229">
        <f>O142*H142</f>
        <v>0</v>
      </c>
      <c r="Q142" s="229">
        <v>0</v>
      </c>
      <c r="R142" s="229">
        <f>Q142*H142</f>
        <v>0</v>
      </c>
      <c r="S142" s="229">
        <v>0</v>
      </c>
      <c r="T142" s="230">
        <f>S142*H142</f>
        <v>0</v>
      </c>
      <c r="AR142" s="23" t="s">
        <v>208</v>
      </c>
      <c r="AT142" s="23" t="s">
        <v>259</v>
      </c>
      <c r="AU142" s="23" t="s">
        <v>81</v>
      </c>
      <c r="AY142" s="23" t="s">
        <v>168</v>
      </c>
      <c r="BE142" s="231">
        <f>IF(N142="základní",J142,0)</f>
        <v>0</v>
      </c>
      <c r="BF142" s="231">
        <f>IF(N142="snížená",J142,0)</f>
        <v>0</v>
      </c>
      <c r="BG142" s="231">
        <f>IF(N142="zákl. přenesená",J142,0)</f>
        <v>0</v>
      </c>
      <c r="BH142" s="231">
        <f>IF(N142="sníž. přenesená",J142,0)</f>
        <v>0</v>
      </c>
      <c r="BI142" s="231">
        <f>IF(N142="nulová",J142,0)</f>
        <v>0</v>
      </c>
      <c r="BJ142" s="23" t="s">
        <v>79</v>
      </c>
      <c r="BK142" s="231">
        <f>ROUND(I142*H142,2)</f>
        <v>0</v>
      </c>
      <c r="BL142" s="23" t="s">
        <v>175</v>
      </c>
      <c r="BM142" s="23" t="s">
        <v>632</v>
      </c>
    </row>
    <row r="143" s="1" customFormat="1" ht="16.5" customHeight="1">
      <c r="B143" s="45"/>
      <c r="C143" s="257" t="s">
        <v>333</v>
      </c>
      <c r="D143" s="257" t="s">
        <v>259</v>
      </c>
      <c r="E143" s="258" t="s">
        <v>1921</v>
      </c>
      <c r="F143" s="259" t="s">
        <v>1922</v>
      </c>
      <c r="G143" s="260" t="s">
        <v>466</v>
      </c>
      <c r="H143" s="261">
        <v>5</v>
      </c>
      <c r="I143" s="262"/>
      <c r="J143" s="263">
        <f>ROUND(I143*H143,2)</f>
        <v>0</v>
      </c>
      <c r="K143" s="259" t="s">
        <v>21</v>
      </c>
      <c r="L143" s="264"/>
      <c r="M143" s="265" t="s">
        <v>21</v>
      </c>
      <c r="N143" s="266" t="s">
        <v>42</v>
      </c>
      <c r="O143" s="46"/>
      <c r="P143" s="229">
        <f>O143*H143</f>
        <v>0</v>
      </c>
      <c r="Q143" s="229">
        <v>0</v>
      </c>
      <c r="R143" s="229">
        <f>Q143*H143</f>
        <v>0</v>
      </c>
      <c r="S143" s="229">
        <v>0</v>
      </c>
      <c r="T143" s="230">
        <f>S143*H143</f>
        <v>0</v>
      </c>
      <c r="AR143" s="23" t="s">
        <v>208</v>
      </c>
      <c r="AT143" s="23" t="s">
        <v>259</v>
      </c>
      <c r="AU143" s="23" t="s">
        <v>81</v>
      </c>
      <c r="AY143" s="23" t="s">
        <v>168</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175</v>
      </c>
      <c r="BM143" s="23" t="s">
        <v>642</v>
      </c>
    </row>
    <row r="144" s="1" customFormat="1" ht="16.5" customHeight="1">
      <c r="B144" s="45"/>
      <c r="C144" s="257" t="s">
        <v>338</v>
      </c>
      <c r="D144" s="257" t="s">
        <v>259</v>
      </c>
      <c r="E144" s="258" t="s">
        <v>1923</v>
      </c>
      <c r="F144" s="259" t="s">
        <v>1924</v>
      </c>
      <c r="G144" s="260" t="s">
        <v>466</v>
      </c>
      <c r="H144" s="261">
        <v>2</v>
      </c>
      <c r="I144" s="262"/>
      <c r="J144" s="263">
        <f>ROUND(I144*H144,2)</f>
        <v>0</v>
      </c>
      <c r="K144" s="259" t="s">
        <v>21</v>
      </c>
      <c r="L144" s="264"/>
      <c r="M144" s="265" t="s">
        <v>21</v>
      </c>
      <c r="N144" s="266" t="s">
        <v>42</v>
      </c>
      <c r="O144" s="46"/>
      <c r="P144" s="229">
        <f>O144*H144</f>
        <v>0</v>
      </c>
      <c r="Q144" s="229">
        <v>0</v>
      </c>
      <c r="R144" s="229">
        <f>Q144*H144</f>
        <v>0</v>
      </c>
      <c r="S144" s="229">
        <v>0</v>
      </c>
      <c r="T144" s="230">
        <f>S144*H144</f>
        <v>0</v>
      </c>
      <c r="AR144" s="23" t="s">
        <v>208</v>
      </c>
      <c r="AT144" s="23" t="s">
        <v>259</v>
      </c>
      <c r="AU144" s="23" t="s">
        <v>81</v>
      </c>
      <c r="AY144" s="23" t="s">
        <v>168</v>
      </c>
      <c r="BE144" s="231">
        <f>IF(N144="základní",J144,0)</f>
        <v>0</v>
      </c>
      <c r="BF144" s="231">
        <f>IF(N144="snížená",J144,0)</f>
        <v>0</v>
      </c>
      <c r="BG144" s="231">
        <f>IF(N144="zákl. přenesená",J144,0)</f>
        <v>0</v>
      </c>
      <c r="BH144" s="231">
        <f>IF(N144="sníž. přenesená",J144,0)</f>
        <v>0</v>
      </c>
      <c r="BI144" s="231">
        <f>IF(N144="nulová",J144,0)</f>
        <v>0</v>
      </c>
      <c r="BJ144" s="23" t="s">
        <v>79</v>
      </c>
      <c r="BK144" s="231">
        <f>ROUND(I144*H144,2)</f>
        <v>0</v>
      </c>
      <c r="BL144" s="23" t="s">
        <v>175</v>
      </c>
      <c r="BM144" s="23" t="s">
        <v>653</v>
      </c>
    </row>
    <row r="145" s="1" customFormat="1" ht="16.5" customHeight="1">
      <c r="B145" s="45"/>
      <c r="C145" s="257" t="s">
        <v>343</v>
      </c>
      <c r="D145" s="257" t="s">
        <v>259</v>
      </c>
      <c r="E145" s="258" t="s">
        <v>1925</v>
      </c>
      <c r="F145" s="259" t="s">
        <v>1926</v>
      </c>
      <c r="G145" s="260" t="s">
        <v>466</v>
      </c>
      <c r="H145" s="261">
        <v>1</v>
      </c>
      <c r="I145" s="262"/>
      <c r="J145" s="263">
        <f>ROUND(I145*H145,2)</f>
        <v>0</v>
      </c>
      <c r="K145" s="259" t="s">
        <v>21</v>
      </c>
      <c r="L145" s="264"/>
      <c r="M145" s="265" t="s">
        <v>21</v>
      </c>
      <c r="N145" s="266" t="s">
        <v>42</v>
      </c>
      <c r="O145" s="46"/>
      <c r="P145" s="229">
        <f>O145*H145</f>
        <v>0</v>
      </c>
      <c r="Q145" s="229">
        <v>0</v>
      </c>
      <c r="R145" s="229">
        <f>Q145*H145</f>
        <v>0</v>
      </c>
      <c r="S145" s="229">
        <v>0</v>
      </c>
      <c r="T145" s="230">
        <f>S145*H145</f>
        <v>0</v>
      </c>
      <c r="AR145" s="23" t="s">
        <v>208</v>
      </c>
      <c r="AT145" s="23" t="s">
        <v>259</v>
      </c>
      <c r="AU145" s="23" t="s">
        <v>81</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175</v>
      </c>
      <c r="BM145" s="23" t="s">
        <v>664</v>
      </c>
    </row>
    <row r="146" s="1" customFormat="1" ht="16.5" customHeight="1">
      <c r="B146" s="45"/>
      <c r="C146" s="257" t="s">
        <v>348</v>
      </c>
      <c r="D146" s="257" t="s">
        <v>259</v>
      </c>
      <c r="E146" s="258" t="s">
        <v>1927</v>
      </c>
      <c r="F146" s="259" t="s">
        <v>1928</v>
      </c>
      <c r="G146" s="260" t="s">
        <v>466</v>
      </c>
      <c r="H146" s="261">
        <v>1</v>
      </c>
      <c r="I146" s="262"/>
      <c r="J146" s="263">
        <f>ROUND(I146*H146,2)</f>
        <v>0</v>
      </c>
      <c r="K146" s="259" t="s">
        <v>21</v>
      </c>
      <c r="L146" s="264"/>
      <c r="M146" s="265" t="s">
        <v>21</v>
      </c>
      <c r="N146" s="266" t="s">
        <v>42</v>
      </c>
      <c r="O146" s="46"/>
      <c r="P146" s="229">
        <f>O146*H146</f>
        <v>0</v>
      </c>
      <c r="Q146" s="229">
        <v>0</v>
      </c>
      <c r="R146" s="229">
        <f>Q146*H146</f>
        <v>0</v>
      </c>
      <c r="S146" s="229">
        <v>0</v>
      </c>
      <c r="T146" s="230">
        <f>S146*H146</f>
        <v>0</v>
      </c>
      <c r="AR146" s="23" t="s">
        <v>208</v>
      </c>
      <c r="AT146" s="23" t="s">
        <v>259</v>
      </c>
      <c r="AU146" s="23" t="s">
        <v>81</v>
      </c>
      <c r="AY146" s="23" t="s">
        <v>168</v>
      </c>
      <c r="BE146" s="231">
        <f>IF(N146="základní",J146,0)</f>
        <v>0</v>
      </c>
      <c r="BF146" s="231">
        <f>IF(N146="snížená",J146,0)</f>
        <v>0</v>
      </c>
      <c r="BG146" s="231">
        <f>IF(N146="zákl. přenesená",J146,0)</f>
        <v>0</v>
      </c>
      <c r="BH146" s="231">
        <f>IF(N146="sníž. přenesená",J146,0)</f>
        <v>0</v>
      </c>
      <c r="BI146" s="231">
        <f>IF(N146="nulová",J146,0)</f>
        <v>0</v>
      </c>
      <c r="BJ146" s="23" t="s">
        <v>79</v>
      </c>
      <c r="BK146" s="231">
        <f>ROUND(I146*H146,2)</f>
        <v>0</v>
      </c>
      <c r="BL146" s="23" t="s">
        <v>175</v>
      </c>
      <c r="BM146" s="23" t="s">
        <v>672</v>
      </c>
    </row>
    <row r="147" s="1" customFormat="1" ht="16.5" customHeight="1">
      <c r="B147" s="45"/>
      <c r="C147" s="257" t="s">
        <v>353</v>
      </c>
      <c r="D147" s="257" t="s">
        <v>259</v>
      </c>
      <c r="E147" s="258" t="s">
        <v>1929</v>
      </c>
      <c r="F147" s="259" t="s">
        <v>1930</v>
      </c>
      <c r="G147" s="260" t="s">
        <v>466</v>
      </c>
      <c r="H147" s="261">
        <v>1</v>
      </c>
      <c r="I147" s="262"/>
      <c r="J147" s="263">
        <f>ROUND(I147*H147,2)</f>
        <v>0</v>
      </c>
      <c r="K147" s="259" t="s">
        <v>21</v>
      </c>
      <c r="L147" s="264"/>
      <c r="M147" s="265" t="s">
        <v>21</v>
      </c>
      <c r="N147" s="266" t="s">
        <v>42</v>
      </c>
      <c r="O147" s="46"/>
      <c r="P147" s="229">
        <f>O147*H147</f>
        <v>0</v>
      </c>
      <c r="Q147" s="229">
        <v>0</v>
      </c>
      <c r="R147" s="229">
        <f>Q147*H147</f>
        <v>0</v>
      </c>
      <c r="S147" s="229">
        <v>0</v>
      </c>
      <c r="T147" s="230">
        <f>S147*H147</f>
        <v>0</v>
      </c>
      <c r="AR147" s="23" t="s">
        <v>208</v>
      </c>
      <c r="AT147" s="23" t="s">
        <v>259</v>
      </c>
      <c r="AU147" s="23" t="s">
        <v>81</v>
      </c>
      <c r="AY147" s="23" t="s">
        <v>168</v>
      </c>
      <c r="BE147" s="231">
        <f>IF(N147="základní",J147,0)</f>
        <v>0</v>
      </c>
      <c r="BF147" s="231">
        <f>IF(N147="snížená",J147,0)</f>
        <v>0</v>
      </c>
      <c r="BG147" s="231">
        <f>IF(N147="zákl. přenesená",J147,0)</f>
        <v>0</v>
      </c>
      <c r="BH147" s="231">
        <f>IF(N147="sníž. přenesená",J147,0)</f>
        <v>0</v>
      </c>
      <c r="BI147" s="231">
        <f>IF(N147="nulová",J147,0)</f>
        <v>0</v>
      </c>
      <c r="BJ147" s="23" t="s">
        <v>79</v>
      </c>
      <c r="BK147" s="231">
        <f>ROUND(I147*H147,2)</f>
        <v>0</v>
      </c>
      <c r="BL147" s="23" t="s">
        <v>175</v>
      </c>
      <c r="BM147" s="23" t="s">
        <v>684</v>
      </c>
    </row>
    <row r="148" s="1" customFormat="1" ht="25.5" customHeight="1">
      <c r="B148" s="45"/>
      <c r="C148" s="220" t="s">
        <v>357</v>
      </c>
      <c r="D148" s="220" t="s">
        <v>170</v>
      </c>
      <c r="E148" s="221" t="s">
        <v>1931</v>
      </c>
      <c r="F148" s="222" t="s">
        <v>1932</v>
      </c>
      <c r="G148" s="223" t="s">
        <v>466</v>
      </c>
      <c r="H148" s="224">
        <v>2</v>
      </c>
      <c r="I148" s="225"/>
      <c r="J148" s="226">
        <f>ROUND(I148*H148,2)</f>
        <v>0</v>
      </c>
      <c r="K148" s="222" t="s">
        <v>21</v>
      </c>
      <c r="L148" s="71"/>
      <c r="M148" s="227" t="s">
        <v>21</v>
      </c>
      <c r="N148" s="228" t="s">
        <v>42</v>
      </c>
      <c r="O148" s="46"/>
      <c r="P148" s="229">
        <f>O148*H148</f>
        <v>0</v>
      </c>
      <c r="Q148" s="229">
        <v>0</v>
      </c>
      <c r="R148" s="229">
        <f>Q148*H148</f>
        <v>0</v>
      </c>
      <c r="S148" s="229">
        <v>0</v>
      </c>
      <c r="T148" s="230">
        <f>S148*H148</f>
        <v>0</v>
      </c>
      <c r="AR148" s="23" t="s">
        <v>175</v>
      </c>
      <c r="AT148" s="23" t="s">
        <v>170</v>
      </c>
      <c r="AU148" s="23" t="s">
        <v>81</v>
      </c>
      <c r="AY148" s="23" t="s">
        <v>168</v>
      </c>
      <c r="BE148" s="231">
        <f>IF(N148="základní",J148,0)</f>
        <v>0</v>
      </c>
      <c r="BF148" s="231">
        <f>IF(N148="snížená",J148,0)</f>
        <v>0</v>
      </c>
      <c r="BG148" s="231">
        <f>IF(N148="zákl. přenesená",J148,0)</f>
        <v>0</v>
      </c>
      <c r="BH148" s="231">
        <f>IF(N148="sníž. přenesená",J148,0)</f>
        <v>0</v>
      </c>
      <c r="BI148" s="231">
        <f>IF(N148="nulová",J148,0)</f>
        <v>0</v>
      </c>
      <c r="BJ148" s="23" t="s">
        <v>79</v>
      </c>
      <c r="BK148" s="231">
        <f>ROUND(I148*H148,2)</f>
        <v>0</v>
      </c>
      <c r="BL148" s="23" t="s">
        <v>175</v>
      </c>
      <c r="BM148" s="23" t="s">
        <v>692</v>
      </c>
    </row>
    <row r="149" s="1" customFormat="1" ht="16.5" customHeight="1">
      <c r="B149" s="45"/>
      <c r="C149" s="257" t="s">
        <v>361</v>
      </c>
      <c r="D149" s="257" t="s">
        <v>259</v>
      </c>
      <c r="E149" s="258" t="s">
        <v>1933</v>
      </c>
      <c r="F149" s="259" t="s">
        <v>1934</v>
      </c>
      <c r="G149" s="260" t="s">
        <v>466</v>
      </c>
      <c r="H149" s="261">
        <v>2</v>
      </c>
      <c r="I149" s="262"/>
      <c r="J149" s="263">
        <f>ROUND(I149*H149,2)</f>
        <v>0</v>
      </c>
      <c r="K149" s="259" t="s">
        <v>21</v>
      </c>
      <c r="L149" s="264"/>
      <c r="M149" s="265" t="s">
        <v>21</v>
      </c>
      <c r="N149" s="266" t="s">
        <v>42</v>
      </c>
      <c r="O149" s="46"/>
      <c r="P149" s="229">
        <f>O149*H149</f>
        <v>0</v>
      </c>
      <c r="Q149" s="229">
        <v>0</v>
      </c>
      <c r="R149" s="229">
        <f>Q149*H149</f>
        <v>0</v>
      </c>
      <c r="S149" s="229">
        <v>0</v>
      </c>
      <c r="T149" s="230">
        <f>S149*H149</f>
        <v>0</v>
      </c>
      <c r="AR149" s="23" t="s">
        <v>208</v>
      </c>
      <c r="AT149" s="23" t="s">
        <v>259</v>
      </c>
      <c r="AU149" s="23" t="s">
        <v>81</v>
      </c>
      <c r="AY149" s="23" t="s">
        <v>168</v>
      </c>
      <c r="BE149" s="231">
        <f>IF(N149="základní",J149,0)</f>
        <v>0</v>
      </c>
      <c r="BF149" s="231">
        <f>IF(N149="snížená",J149,0)</f>
        <v>0</v>
      </c>
      <c r="BG149" s="231">
        <f>IF(N149="zákl. přenesená",J149,0)</f>
        <v>0</v>
      </c>
      <c r="BH149" s="231">
        <f>IF(N149="sníž. přenesená",J149,0)</f>
        <v>0</v>
      </c>
      <c r="BI149" s="231">
        <f>IF(N149="nulová",J149,0)</f>
        <v>0</v>
      </c>
      <c r="BJ149" s="23" t="s">
        <v>79</v>
      </c>
      <c r="BK149" s="231">
        <f>ROUND(I149*H149,2)</f>
        <v>0</v>
      </c>
      <c r="BL149" s="23" t="s">
        <v>175</v>
      </c>
      <c r="BM149" s="23" t="s">
        <v>701</v>
      </c>
    </row>
    <row r="150" s="1" customFormat="1" ht="25.5" customHeight="1">
      <c r="B150" s="45"/>
      <c r="C150" s="220" t="s">
        <v>366</v>
      </c>
      <c r="D150" s="220" t="s">
        <v>170</v>
      </c>
      <c r="E150" s="221" t="s">
        <v>1935</v>
      </c>
      <c r="F150" s="222" t="s">
        <v>1936</v>
      </c>
      <c r="G150" s="223" t="s">
        <v>466</v>
      </c>
      <c r="H150" s="224">
        <v>2</v>
      </c>
      <c r="I150" s="225"/>
      <c r="J150" s="226">
        <f>ROUND(I150*H150,2)</f>
        <v>0</v>
      </c>
      <c r="K150" s="222" t="s">
        <v>174</v>
      </c>
      <c r="L150" s="71"/>
      <c r="M150" s="227" t="s">
        <v>21</v>
      </c>
      <c r="N150" s="228" t="s">
        <v>42</v>
      </c>
      <c r="O150" s="46"/>
      <c r="P150" s="229">
        <f>O150*H150</f>
        <v>0</v>
      </c>
      <c r="Q150" s="229">
        <v>0</v>
      </c>
      <c r="R150" s="229">
        <f>Q150*H150</f>
        <v>0</v>
      </c>
      <c r="S150" s="229">
        <v>0</v>
      </c>
      <c r="T150" s="230">
        <f>S150*H150</f>
        <v>0</v>
      </c>
      <c r="AR150" s="23" t="s">
        <v>175</v>
      </c>
      <c r="AT150" s="23" t="s">
        <v>170</v>
      </c>
      <c r="AU150" s="23" t="s">
        <v>81</v>
      </c>
      <c r="AY150" s="23" t="s">
        <v>168</v>
      </c>
      <c r="BE150" s="231">
        <f>IF(N150="základní",J150,0)</f>
        <v>0</v>
      </c>
      <c r="BF150" s="231">
        <f>IF(N150="snížená",J150,0)</f>
        <v>0</v>
      </c>
      <c r="BG150" s="231">
        <f>IF(N150="zákl. přenesená",J150,0)</f>
        <v>0</v>
      </c>
      <c r="BH150" s="231">
        <f>IF(N150="sníž. přenesená",J150,0)</f>
        <v>0</v>
      </c>
      <c r="BI150" s="231">
        <f>IF(N150="nulová",J150,0)</f>
        <v>0</v>
      </c>
      <c r="BJ150" s="23" t="s">
        <v>79</v>
      </c>
      <c r="BK150" s="231">
        <f>ROUND(I150*H150,2)</f>
        <v>0</v>
      </c>
      <c r="BL150" s="23" t="s">
        <v>175</v>
      </c>
      <c r="BM150" s="23" t="s">
        <v>709</v>
      </c>
    </row>
    <row r="151" s="1" customFormat="1" ht="16.5" customHeight="1">
      <c r="B151" s="45"/>
      <c r="C151" s="257" t="s">
        <v>371</v>
      </c>
      <c r="D151" s="257" t="s">
        <v>259</v>
      </c>
      <c r="E151" s="258" t="s">
        <v>1937</v>
      </c>
      <c r="F151" s="259" t="s">
        <v>1938</v>
      </c>
      <c r="G151" s="260" t="s">
        <v>466</v>
      </c>
      <c r="H151" s="261">
        <v>2</v>
      </c>
      <c r="I151" s="262"/>
      <c r="J151" s="263">
        <f>ROUND(I151*H151,2)</f>
        <v>0</v>
      </c>
      <c r="K151" s="259" t="s">
        <v>21</v>
      </c>
      <c r="L151" s="264"/>
      <c r="M151" s="265" t="s">
        <v>21</v>
      </c>
      <c r="N151" s="266" t="s">
        <v>42</v>
      </c>
      <c r="O151" s="46"/>
      <c r="P151" s="229">
        <f>O151*H151</f>
        <v>0</v>
      </c>
      <c r="Q151" s="229">
        <v>0</v>
      </c>
      <c r="R151" s="229">
        <f>Q151*H151</f>
        <v>0</v>
      </c>
      <c r="S151" s="229">
        <v>0</v>
      </c>
      <c r="T151" s="230">
        <f>S151*H151</f>
        <v>0</v>
      </c>
      <c r="AR151" s="23" t="s">
        <v>208</v>
      </c>
      <c r="AT151" s="23" t="s">
        <v>259</v>
      </c>
      <c r="AU151" s="23" t="s">
        <v>81</v>
      </c>
      <c r="AY151" s="23" t="s">
        <v>168</v>
      </c>
      <c r="BE151" s="231">
        <f>IF(N151="základní",J151,0)</f>
        <v>0</v>
      </c>
      <c r="BF151" s="231">
        <f>IF(N151="snížená",J151,0)</f>
        <v>0</v>
      </c>
      <c r="BG151" s="231">
        <f>IF(N151="zákl. přenesená",J151,0)</f>
        <v>0</v>
      </c>
      <c r="BH151" s="231">
        <f>IF(N151="sníž. přenesená",J151,0)</f>
        <v>0</v>
      </c>
      <c r="BI151" s="231">
        <f>IF(N151="nulová",J151,0)</f>
        <v>0</v>
      </c>
      <c r="BJ151" s="23" t="s">
        <v>79</v>
      </c>
      <c r="BK151" s="231">
        <f>ROUND(I151*H151,2)</f>
        <v>0</v>
      </c>
      <c r="BL151" s="23" t="s">
        <v>175</v>
      </c>
      <c r="BM151" s="23" t="s">
        <v>720</v>
      </c>
    </row>
    <row r="152" s="1" customFormat="1" ht="16.5" customHeight="1">
      <c r="B152" s="45"/>
      <c r="C152" s="257" t="s">
        <v>527</v>
      </c>
      <c r="D152" s="257" t="s">
        <v>259</v>
      </c>
      <c r="E152" s="258" t="s">
        <v>1939</v>
      </c>
      <c r="F152" s="259" t="s">
        <v>1940</v>
      </c>
      <c r="G152" s="260" t="s">
        <v>466</v>
      </c>
      <c r="H152" s="261">
        <v>2</v>
      </c>
      <c r="I152" s="262"/>
      <c r="J152" s="263">
        <f>ROUND(I152*H152,2)</f>
        <v>0</v>
      </c>
      <c r="K152" s="259" t="s">
        <v>174</v>
      </c>
      <c r="L152" s="264"/>
      <c r="M152" s="265" t="s">
        <v>21</v>
      </c>
      <c r="N152" s="266" t="s">
        <v>42</v>
      </c>
      <c r="O152" s="46"/>
      <c r="P152" s="229">
        <f>O152*H152</f>
        <v>0</v>
      </c>
      <c r="Q152" s="229">
        <v>0</v>
      </c>
      <c r="R152" s="229">
        <f>Q152*H152</f>
        <v>0</v>
      </c>
      <c r="S152" s="229">
        <v>0</v>
      </c>
      <c r="T152" s="230">
        <f>S152*H152</f>
        <v>0</v>
      </c>
      <c r="AR152" s="23" t="s">
        <v>208</v>
      </c>
      <c r="AT152" s="23" t="s">
        <v>259</v>
      </c>
      <c r="AU152" s="23" t="s">
        <v>81</v>
      </c>
      <c r="AY152" s="23" t="s">
        <v>168</v>
      </c>
      <c r="BE152" s="231">
        <f>IF(N152="základní",J152,0)</f>
        <v>0</v>
      </c>
      <c r="BF152" s="231">
        <f>IF(N152="snížená",J152,0)</f>
        <v>0</v>
      </c>
      <c r="BG152" s="231">
        <f>IF(N152="zákl. přenesená",J152,0)</f>
        <v>0</v>
      </c>
      <c r="BH152" s="231">
        <f>IF(N152="sníž. přenesená",J152,0)</f>
        <v>0</v>
      </c>
      <c r="BI152" s="231">
        <f>IF(N152="nulová",J152,0)</f>
        <v>0</v>
      </c>
      <c r="BJ152" s="23" t="s">
        <v>79</v>
      </c>
      <c r="BK152" s="231">
        <f>ROUND(I152*H152,2)</f>
        <v>0</v>
      </c>
      <c r="BL152" s="23" t="s">
        <v>175</v>
      </c>
      <c r="BM152" s="23" t="s">
        <v>728</v>
      </c>
    </row>
    <row r="153" s="1" customFormat="1" ht="25.5" customHeight="1">
      <c r="B153" s="45"/>
      <c r="C153" s="220" t="s">
        <v>532</v>
      </c>
      <c r="D153" s="220" t="s">
        <v>170</v>
      </c>
      <c r="E153" s="221" t="s">
        <v>1941</v>
      </c>
      <c r="F153" s="222" t="s">
        <v>1942</v>
      </c>
      <c r="G153" s="223" t="s">
        <v>466</v>
      </c>
      <c r="H153" s="224">
        <v>3</v>
      </c>
      <c r="I153" s="225"/>
      <c r="J153" s="226">
        <f>ROUND(I153*H153,2)</f>
        <v>0</v>
      </c>
      <c r="K153" s="222" t="s">
        <v>174</v>
      </c>
      <c r="L153" s="71"/>
      <c r="M153" s="227" t="s">
        <v>21</v>
      </c>
      <c r="N153" s="228" t="s">
        <v>42</v>
      </c>
      <c r="O153" s="46"/>
      <c r="P153" s="229">
        <f>O153*H153</f>
        <v>0</v>
      </c>
      <c r="Q153" s="229">
        <v>0</v>
      </c>
      <c r="R153" s="229">
        <f>Q153*H153</f>
        <v>0</v>
      </c>
      <c r="S153" s="229">
        <v>0</v>
      </c>
      <c r="T153" s="230">
        <f>S153*H153</f>
        <v>0</v>
      </c>
      <c r="AR153" s="23" t="s">
        <v>175</v>
      </c>
      <c r="AT153" s="23" t="s">
        <v>170</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175</v>
      </c>
      <c r="BM153" s="23" t="s">
        <v>736</v>
      </c>
    </row>
    <row r="154" s="1" customFormat="1" ht="16.5" customHeight="1">
      <c r="B154" s="45"/>
      <c r="C154" s="257" t="s">
        <v>537</v>
      </c>
      <c r="D154" s="257" t="s">
        <v>259</v>
      </c>
      <c r="E154" s="258" t="s">
        <v>1943</v>
      </c>
      <c r="F154" s="259" t="s">
        <v>1944</v>
      </c>
      <c r="G154" s="260" t="s">
        <v>466</v>
      </c>
      <c r="H154" s="261">
        <v>3</v>
      </c>
      <c r="I154" s="262"/>
      <c r="J154" s="263">
        <f>ROUND(I154*H154,2)</f>
        <v>0</v>
      </c>
      <c r="K154" s="259" t="s">
        <v>21</v>
      </c>
      <c r="L154" s="264"/>
      <c r="M154" s="265" t="s">
        <v>21</v>
      </c>
      <c r="N154" s="266" t="s">
        <v>42</v>
      </c>
      <c r="O154" s="46"/>
      <c r="P154" s="229">
        <f>O154*H154</f>
        <v>0</v>
      </c>
      <c r="Q154" s="229">
        <v>0</v>
      </c>
      <c r="R154" s="229">
        <f>Q154*H154</f>
        <v>0</v>
      </c>
      <c r="S154" s="229">
        <v>0</v>
      </c>
      <c r="T154" s="230">
        <f>S154*H154</f>
        <v>0</v>
      </c>
      <c r="AR154" s="23" t="s">
        <v>208</v>
      </c>
      <c r="AT154" s="23" t="s">
        <v>259</v>
      </c>
      <c r="AU154" s="23" t="s">
        <v>81</v>
      </c>
      <c r="AY154" s="23" t="s">
        <v>168</v>
      </c>
      <c r="BE154" s="231">
        <f>IF(N154="základní",J154,0)</f>
        <v>0</v>
      </c>
      <c r="BF154" s="231">
        <f>IF(N154="snížená",J154,0)</f>
        <v>0</v>
      </c>
      <c r="BG154" s="231">
        <f>IF(N154="zákl. přenesená",J154,0)</f>
        <v>0</v>
      </c>
      <c r="BH154" s="231">
        <f>IF(N154="sníž. přenesená",J154,0)</f>
        <v>0</v>
      </c>
      <c r="BI154" s="231">
        <f>IF(N154="nulová",J154,0)</f>
        <v>0</v>
      </c>
      <c r="BJ154" s="23" t="s">
        <v>79</v>
      </c>
      <c r="BK154" s="231">
        <f>ROUND(I154*H154,2)</f>
        <v>0</v>
      </c>
      <c r="BL154" s="23" t="s">
        <v>175</v>
      </c>
      <c r="BM154" s="23" t="s">
        <v>748</v>
      </c>
    </row>
    <row r="155" s="1" customFormat="1" ht="16.5" customHeight="1">
      <c r="B155" s="45"/>
      <c r="C155" s="257" t="s">
        <v>541</v>
      </c>
      <c r="D155" s="257" t="s">
        <v>259</v>
      </c>
      <c r="E155" s="258" t="s">
        <v>1945</v>
      </c>
      <c r="F155" s="259" t="s">
        <v>1946</v>
      </c>
      <c r="G155" s="260" t="s">
        <v>466</v>
      </c>
      <c r="H155" s="261">
        <v>3</v>
      </c>
      <c r="I155" s="262"/>
      <c r="J155" s="263">
        <f>ROUND(I155*H155,2)</f>
        <v>0</v>
      </c>
      <c r="K155" s="259" t="s">
        <v>21</v>
      </c>
      <c r="L155" s="264"/>
      <c r="M155" s="265" t="s">
        <v>21</v>
      </c>
      <c r="N155" s="266" t="s">
        <v>42</v>
      </c>
      <c r="O155" s="46"/>
      <c r="P155" s="229">
        <f>O155*H155</f>
        <v>0</v>
      </c>
      <c r="Q155" s="229">
        <v>0</v>
      </c>
      <c r="R155" s="229">
        <f>Q155*H155</f>
        <v>0</v>
      </c>
      <c r="S155" s="229">
        <v>0</v>
      </c>
      <c r="T155" s="230">
        <f>S155*H155</f>
        <v>0</v>
      </c>
      <c r="AR155" s="23" t="s">
        <v>208</v>
      </c>
      <c r="AT155" s="23" t="s">
        <v>259</v>
      </c>
      <c r="AU155" s="23" t="s">
        <v>81</v>
      </c>
      <c r="AY155" s="23" t="s">
        <v>168</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175</v>
      </c>
      <c r="BM155" s="23" t="s">
        <v>756</v>
      </c>
    </row>
    <row r="156" s="1" customFormat="1" ht="16.5" customHeight="1">
      <c r="B156" s="45"/>
      <c r="C156" s="220" t="s">
        <v>545</v>
      </c>
      <c r="D156" s="220" t="s">
        <v>170</v>
      </c>
      <c r="E156" s="221" t="s">
        <v>1947</v>
      </c>
      <c r="F156" s="222" t="s">
        <v>1948</v>
      </c>
      <c r="G156" s="223" t="s">
        <v>466</v>
      </c>
      <c r="H156" s="224">
        <v>5</v>
      </c>
      <c r="I156" s="225"/>
      <c r="J156" s="226">
        <f>ROUND(I156*H156,2)</f>
        <v>0</v>
      </c>
      <c r="K156" s="222" t="s">
        <v>174</v>
      </c>
      <c r="L156" s="71"/>
      <c r="M156" s="227" t="s">
        <v>21</v>
      </c>
      <c r="N156" s="228" t="s">
        <v>42</v>
      </c>
      <c r="O156" s="46"/>
      <c r="P156" s="229">
        <f>O156*H156</f>
        <v>0</v>
      </c>
      <c r="Q156" s="229">
        <v>0</v>
      </c>
      <c r="R156" s="229">
        <f>Q156*H156</f>
        <v>0</v>
      </c>
      <c r="S156" s="229">
        <v>0</v>
      </c>
      <c r="T156" s="230">
        <f>S156*H156</f>
        <v>0</v>
      </c>
      <c r="AR156" s="23" t="s">
        <v>175</v>
      </c>
      <c r="AT156" s="23" t="s">
        <v>170</v>
      </c>
      <c r="AU156" s="23" t="s">
        <v>81</v>
      </c>
      <c r="AY156" s="23" t="s">
        <v>168</v>
      </c>
      <c r="BE156" s="231">
        <f>IF(N156="základní",J156,0)</f>
        <v>0</v>
      </c>
      <c r="BF156" s="231">
        <f>IF(N156="snížená",J156,0)</f>
        <v>0</v>
      </c>
      <c r="BG156" s="231">
        <f>IF(N156="zákl. přenesená",J156,0)</f>
        <v>0</v>
      </c>
      <c r="BH156" s="231">
        <f>IF(N156="sníž. přenesená",J156,0)</f>
        <v>0</v>
      </c>
      <c r="BI156" s="231">
        <f>IF(N156="nulová",J156,0)</f>
        <v>0</v>
      </c>
      <c r="BJ156" s="23" t="s">
        <v>79</v>
      </c>
      <c r="BK156" s="231">
        <f>ROUND(I156*H156,2)</f>
        <v>0</v>
      </c>
      <c r="BL156" s="23" t="s">
        <v>175</v>
      </c>
      <c r="BM156" s="23" t="s">
        <v>766</v>
      </c>
    </row>
    <row r="157" s="1" customFormat="1" ht="25.5" customHeight="1">
      <c r="B157" s="45"/>
      <c r="C157" s="257" t="s">
        <v>550</v>
      </c>
      <c r="D157" s="257" t="s">
        <v>259</v>
      </c>
      <c r="E157" s="258" t="s">
        <v>1949</v>
      </c>
      <c r="F157" s="259" t="s">
        <v>1950</v>
      </c>
      <c r="G157" s="260" t="s">
        <v>466</v>
      </c>
      <c r="H157" s="261">
        <v>5</v>
      </c>
      <c r="I157" s="262"/>
      <c r="J157" s="263">
        <f>ROUND(I157*H157,2)</f>
        <v>0</v>
      </c>
      <c r="K157" s="259" t="s">
        <v>174</v>
      </c>
      <c r="L157" s="264"/>
      <c r="M157" s="265" t="s">
        <v>21</v>
      </c>
      <c r="N157" s="266" t="s">
        <v>42</v>
      </c>
      <c r="O157" s="46"/>
      <c r="P157" s="229">
        <f>O157*H157</f>
        <v>0</v>
      </c>
      <c r="Q157" s="229">
        <v>0</v>
      </c>
      <c r="R157" s="229">
        <f>Q157*H157</f>
        <v>0</v>
      </c>
      <c r="S157" s="229">
        <v>0</v>
      </c>
      <c r="T157" s="230">
        <f>S157*H157</f>
        <v>0</v>
      </c>
      <c r="AR157" s="23" t="s">
        <v>208</v>
      </c>
      <c r="AT157" s="23" t="s">
        <v>259</v>
      </c>
      <c r="AU157" s="23" t="s">
        <v>81</v>
      </c>
      <c r="AY157" s="23" t="s">
        <v>168</v>
      </c>
      <c r="BE157" s="231">
        <f>IF(N157="základní",J157,0)</f>
        <v>0</v>
      </c>
      <c r="BF157" s="231">
        <f>IF(N157="snížená",J157,0)</f>
        <v>0</v>
      </c>
      <c r="BG157" s="231">
        <f>IF(N157="zákl. přenesená",J157,0)</f>
        <v>0</v>
      </c>
      <c r="BH157" s="231">
        <f>IF(N157="sníž. přenesená",J157,0)</f>
        <v>0</v>
      </c>
      <c r="BI157" s="231">
        <f>IF(N157="nulová",J157,0)</f>
        <v>0</v>
      </c>
      <c r="BJ157" s="23" t="s">
        <v>79</v>
      </c>
      <c r="BK157" s="231">
        <f>ROUND(I157*H157,2)</f>
        <v>0</v>
      </c>
      <c r="BL157" s="23" t="s">
        <v>175</v>
      </c>
      <c r="BM157" s="23" t="s">
        <v>1325</v>
      </c>
    </row>
    <row r="158" s="1" customFormat="1" ht="16.5" customHeight="1">
      <c r="B158" s="45"/>
      <c r="C158" s="220" t="s">
        <v>554</v>
      </c>
      <c r="D158" s="220" t="s">
        <v>170</v>
      </c>
      <c r="E158" s="221" t="s">
        <v>1951</v>
      </c>
      <c r="F158" s="222" t="s">
        <v>1952</v>
      </c>
      <c r="G158" s="223" t="s">
        <v>195</v>
      </c>
      <c r="H158" s="224">
        <v>194</v>
      </c>
      <c r="I158" s="225"/>
      <c r="J158" s="226">
        <f>ROUND(I158*H158,2)</f>
        <v>0</v>
      </c>
      <c r="K158" s="222" t="s">
        <v>174</v>
      </c>
      <c r="L158" s="71"/>
      <c r="M158" s="227" t="s">
        <v>21</v>
      </c>
      <c r="N158" s="228" t="s">
        <v>42</v>
      </c>
      <c r="O158" s="46"/>
      <c r="P158" s="229">
        <f>O158*H158</f>
        <v>0</v>
      </c>
      <c r="Q158" s="229">
        <v>0</v>
      </c>
      <c r="R158" s="229">
        <f>Q158*H158</f>
        <v>0</v>
      </c>
      <c r="S158" s="229">
        <v>0</v>
      </c>
      <c r="T158" s="230">
        <f>S158*H158</f>
        <v>0</v>
      </c>
      <c r="AR158" s="23" t="s">
        <v>175</v>
      </c>
      <c r="AT158" s="23" t="s">
        <v>170</v>
      </c>
      <c r="AU158" s="23" t="s">
        <v>81</v>
      </c>
      <c r="AY158" s="23" t="s">
        <v>168</v>
      </c>
      <c r="BE158" s="231">
        <f>IF(N158="základní",J158,0)</f>
        <v>0</v>
      </c>
      <c r="BF158" s="231">
        <f>IF(N158="snížená",J158,0)</f>
        <v>0</v>
      </c>
      <c r="BG158" s="231">
        <f>IF(N158="zákl. přenesená",J158,0)</f>
        <v>0</v>
      </c>
      <c r="BH158" s="231">
        <f>IF(N158="sníž. přenesená",J158,0)</f>
        <v>0</v>
      </c>
      <c r="BI158" s="231">
        <f>IF(N158="nulová",J158,0)</f>
        <v>0</v>
      </c>
      <c r="BJ158" s="23" t="s">
        <v>79</v>
      </c>
      <c r="BK158" s="231">
        <f>ROUND(I158*H158,2)</f>
        <v>0</v>
      </c>
      <c r="BL158" s="23" t="s">
        <v>175</v>
      </c>
      <c r="BM158" s="23" t="s">
        <v>1333</v>
      </c>
    </row>
    <row r="159" s="1" customFormat="1" ht="16.5" customHeight="1">
      <c r="B159" s="45"/>
      <c r="C159" s="220" t="s">
        <v>559</v>
      </c>
      <c r="D159" s="220" t="s">
        <v>170</v>
      </c>
      <c r="E159" s="221" t="s">
        <v>1953</v>
      </c>
      <c r="F159" s="222" t="s">
        <v>1954</v>
      </c>
      <c r="G159" s="223" t="s">
        <v>195</v>
      </c>
      <c r="H159" s="224">
        <v>194</v>
      </c>
      <c r="I159" s="225"/>
      <c r="J159" s="226">
        <f>ROUND(I159*H159,2)</f>
        <v>0</v>
      </c>
      <c r="K159" s="222" t="s">
        <v>174</v>
      </c>
      <c r="L159" s="71"/>
      <c r="M159" s="227" t="s">
        <v>21</v>
      </c>
      <c r="N159" s="228" t="s">
        <v>42</v>
      </c>
      <c r="O159" s="46"/>
      <c r="P159" s="229">
        <f>O159*H159</f>
        <v>0</v>
      </c>
      <c r="Q159" s="229">
        <v>0</v>
      </c>
      <c r="R159" s="229">
        <f>Q159*H159</f>
        <v>0</v>
      </c>
      <c r="S159" s="229">
        <v>0</v>
      </c>
      <c r="T159" s="230">
        <f>S159*H159</f>
        <v>0</v>
      </c>
      <c r="AR159" s="23" t="s">
        <v>175</v>
      </c>
      <c r="AT159" s="23" t="s">
        <v>170</v>
      </c>
      <c r="AU159" s="23" t="s">
        <v>81</v>
      </c>
      <c r="AY159" s="23" t="s">
        <v>168</v>
      </c>
      <c r="BE159" s="231">
        <f>IF(N159="základní",J159,0)</f>
        <v>0</v>
      </c>
      <c r="BF159" s="231">
        <f>IF(N159="snížená",J159,0)</f>
        <v>0</v>
      </c>
      <c r="BG159" s="231">
        <f>IF(N159="zákl. přenesená",J159,0)</f>
        <v>0</v>
      </c>
      <c r="BH159" s="231">
        <f>IF(N159="sníž. přenesená",J159,0)</f>
        <v>0</v>
      </c>
      <c r="BI159" s="231">
        <f>IF(N159="nulová",J159,0)</f>
        <v>0</v>
      </c>
      <c r="BJ159" s="23" t="s">
        <v>79</v>
      </c>
      <c r="BK159" s="231">
        <f>ROUND(I159*H159,2)</f>
        <v>0</v>
      </c>
      <c r="BL159" s="23" t="s">
        <v>175</v>
      </c>
      <c r="BM159" s="23" t="s">
        <v>1341</v>
      </c>
    </row>
    <row r="160" s="10" customFormat="1" ht="37.44" customHeight="1">
      <c r="B160" s="204"/>
      <c r="C160" s="205"/>
      <c r="D160" s="206" t="s">
        <v>70</v>
      </c>
      <c r="E160" s="207" t="s">
        <v>131</v>
      </c>
      <c r="F160" s="207" t="s">
        <v>1861</v>
      </c>
      <c r="G160" s="205"/>
      <c r="H160" s="205"/>
      <c r="I160" s="208"/>
      <c r="J160" s="209">
        <f>BK160</f>
        <v>0</v>
      </c>
      <c r="K160" s="205"/>
      <c r="L160" s="210"/>
      <c r="M160" s="211"/>
      <c r="N160" s="212"/>
      <c r="O160" s="212"/>
      <c r="P160" s="213">
        <f>P161+P165</f>
        <v>0</v>
      </c>
      <c r="Q160" s="212"/>
      <c r="R160" s="213">
        <f>R161+R165</f>
        <v>0</v>
      </c>
      <c r="S160" s="212"/>
      <c r="T160" s="214">
        <f>T161+T165</f>
        <v>0</v>
      </c>
      <c r="AR160" s="215" t="s">
        <v>192</v>
      </c>
      <c r="AT160" s="216" t="s">
        <v>70</v>
      </c>
      <c r="AU160" s="216" t="s">
        <v>71</v>
      </c>
      <c r="AY160" s="215" t="s">
        <v>168</v>
      </c>
      <c r="BK160" s="217">
        <f>BK161+BK165</f>
        <v>0</v>
      </c>
    </row>
    <row r="161" s="10" customFormat="1" ht="19.92" customHeight="1">
      <c r="B161" s="204"/>
      <c r="C161" s="205"/>
      <c r="D161" s="206" t="s">
        <v>70</v>
      </c>
      <c r="E161" s="218" t="s">
        <v>1862</v>
      </c>
      <c r="F161" s="218" t="s">
        <v>1863</v>
      </c>
      <c r="G161" s="205"/>
      <c r="H161" s="205"/>
      <c r="I161" s="208"/>
      <c r="J161" s="219">
        <f>BK161</f>
        <v>0</v>
      </c>
      <c r="K161" s="205"/>
      <c r="L161" s="210"/>
      <c r="M161" s="211"/>
      <c r="N161" s="212"/>
      <c r="O161" s="212"/>
      <c r="P161" s="213">
        <f>SUM(P162:P164)</f>
        <v>0</v>
      </c>
      <c r="Q161" s="212"/>
      <c r="R161" s="213">
        <f>SUM(R162:R164)</f>
        <v>0</v>
      </c>
      <c r="S161" s="212"/>
      <c r="T161" s="214">
        <f>SUM(T162:T164)</f>
        <v>0</v>
      </c>
      <c r="AR161" s="215" t="s">
        <v>192</v>
      </c>
      <c r="AT161" s="216" t="s">
        <v>70</v>
      </c>
      <c r="AU161" s="216" t="s">
        <v>79</v>
      </c>
      <c r="AY161" s="215" t="s">
        <v>168</v>
      </c>
      <c r="BK161" s="217">
        <f>SUM(BK162:BK164)</f>
        <v>0</v>
      </c>
    </row>
    <row r="162" s="1" customFormat="1" ht="16.5" customHeight="1">
      <c r="B162" s="45"/>
      <c r="C162" s="220" t="s">
        <v>564</v>
      </c>
      <c r="D162" s="220" t="s">
        <v>170</v>
      </c>
      <c r="E162" s="221" t="s">
        <v>1955</v>
      </c>
      <c r="F162" s="222" t="s">
        <v>1956</v>
      </c>
      <c r="G162" s="223" t="s">
        <v>1848</v>
      </c>
      <c r="H162" s="224">
        <v>1</v>
      </c>
      <c r="I162" s="225"/>
      <c r="J162" s="226">
        <f>ROUND(I162*H162,2)</f>
        <v>0</v>
      </c>
      <c r="K162" s="222" t="s">
        <v>174</v>
      </c>
      <c r="L162" s="71"/>
      <c r="M162" s="227" t="s">
        <v>21</v>
      </c>
      <c r="N162" s="228" t="s">
        <v>42</v>
      </c>
      <c r="O162" s="46"/>
      <c r="P162" s="229">
        <f>O162*H162</f>
        <v>0</v>
      </c>
      <c r="Q162" s="229">
        <v>0</v>
      </c>
      <c r="R162" s="229">
        <f>Q162*H162</f>
        <v>0</v>
      </c>
      <c r="S162" s="229">
        <v>0</v>
      </c>
      <c r="T162" s="230">
        <f>S162*H162</f>
        <v>0</v>
      </c>
      <c r="AR162" s="23" t="s">
        <v>175</v>
      </c>
      <c r="AT162" s="23" t="s">
        <v>170</v>
      </c>
      <c r="AU162" s="23" t="s">
        <v>81</v>
      </c>
      <c r="AY162" s="23" t="s">
        <v>168</v>
      </c>
      <c r="BE162" s="231">
        <f>IF(N162="základní",J162,0)</f>
        <v>0</v>
      </c>
      <c r="BF162" s="231">
        <f>IF(N162="snížená",J162,0)</f>
        <v>0</v>
      </c>
      <c r="BG162" s="231">
        <f>IF(N162="zákl. přenesená",J162,0)</f>
        <v>0</v>
      </c>
      <c r="BH162" s="231">
        <f>IF(N162="sníž. přenesená",J162,0)</f>
        <v>0</v>
      </c>
      <c r="BI162" s="231">
        <f>IF(N162="nulová",J162,0)</f>
        <v>0</v>
      </c>
      <c r="BJ162" s="23" t="s">
        <v>79</v>
      </c>
      <c r="BK162" s="231">
        <f>ROUND(I162*H162,2)</f>
        <v>0</v>
      </c>
      <c r="BL162" s="23" t="s">
        <v>175</v>
      </c>
      <c r="BM162" s="23" t="s">
        <v>1349</v>
      </c>
    </row>
    <row r="163" s="1" customFormat="1" ht="16.5" customHeight="1">
      <c r="B163" s="45"/>
      <c r="C163" s="220" t="s">
        <v>573</v>
      </c>
      <c r="D163" s="220" t="s">
        <v>170</v>
      </c>
      <c r="E163" s="221" t="s">
        <v>1864</v>
      </c>
      <c r="F163" s="222" t="s">
        <v>1865</v>
      </c>
      <c r="G163" s="223" t="s">
        <v>1848</v>
      </c>
      <c r="H163" s="224">
        <v>1</v>
      </c>
      <c r="I163" s="225"/>
      <c r="J163" s="226">
        <f>ROUND(I163*H163,2)</f>
        <v>0</v>
      </c>
      <c r="K163" s="222" t="s">
        <v>174</v>
      </c>
      <c r="L163" s="71"/>
      <c r="M163" s="227" t="s">
        <v>21</v>
      </c>
      <c r="N163" s="228" t="s">
        <v>42</v>
      </c>
      <c r="O163" s="46"/>
      <c r="P163" s="229">
        <f>O163*H163</f>
        <v>0</v>
      </c>
      <c r="Q163" s="229">
        <v>0</v>
      </c>
      <c r="R163" s="229">
        <f>Q163*H163</f>
        <v>0</v>
      </c>
      <c r="S163" s="229">
        <v>0</v>
      </c>
      <c r="T163" s="230">
        <f>S163*H163</f>
        <v>0</v>
      </c>
      <c r="AR163" s="23" t="s">
        <v>175</v>
      </c>
      <c r="AT163" s="23" t="s">
        <v>170</v>
      </c>
      <c r="AU163" s="23" t="s">
        <v>81</v>
      </c>
      <c r="AY163" s="23" t="s">
        <v>168</v>
      </c>
      <c r="BE163" s="231">
        <f>IF(N163="základní",J163,0)</f>
        <v>0</v>
      </c>
      <c r="BF163" s="231">
        <f>IF(N163="snížená",J163,0)</f>
        <v>0</v>
      </c>
      <c r="BG163" s="231">
        <f>IF(N163="zákl. přenesená",J163,0)</f>
        <v>0</v>
      </c>
      <c r="BH163" s="231">
        <f>IF(N163="sníž. přenesená",J163,0)</f>
        <v>0</v>
      </c>
      <c r="BI163" s="231">
        <f>IF(N163="nulová",J163,0)</f>
        <v>0</v>
      </c>
      <c r="BJ163" s="23" t="s">
        <v>79</v>
      </c>
      <c r="BK163" s="231">
        <f>ROUND(I163*H163,2)</f>
        <v>0</v>
      </c>
      <c r="BL163" s="23" t="s">
        <v>175</v>
      </c>
      <c r="BM163" s="23" t="s">
        <v>1357</v>
      </c>
    </row>
    <row r="164" s="1" customFormat="1" ht="16.5" customHeight="1">
      <c r="B164" s="45"/>
      <c r="C164" s="220" t="s">
        <v>578</v>
      </c>
      <c r="D164" s="220" t="s">
        <v>170</v>
      </c>
      <c r="E164" s="221" t="s">
        <v>1866</v>
      </c>
      <c r="F164" s="222" t="s">
        <v>1216</v>
      </c>
      <c r="G164" s="223" t="s">
        <v>1848</v>
      </c>
      <c r="H164" s="224">
        <v>1</v>
      </c>
      <c r="I164" s="225"/>
      <c r="J164" s="226">
        <f>ROUND(I164*H164,2)</f>
        <v>0</v>
      </c>
      <c r="K164" s="222" t="s">
        <v>174</v>
      </c>
      <c r="L164" s="71"/>
      <c r="M164" s="227" t="s">
        <v>21</v>
      </c>
      <c r="N164" s="228" t="s">
        <v>42</v>
      </c>
      <c r="O164" s="46"/>
      <c r="P164" s="229">
        <f>O164*H164</f>
        <v>0</v>
      </c>
      <c r="Q164" s="229">
        <v>0</v>
      </c>
      <c r="R164" s="229">
        <f>Q164*H164</f>
        <v>0</v>
      </c>
      <c r="S164" s="229">
        <v>0</v>
      </c>
      <c r="T164" s="230">
        <f>S164*H164</f>
        <v>0</v>
      </c>
      <c r="AR164" s="23" t="s">
        <v>175</v>
      </c>
      <c r="AT164" s="23" t="s">
        <v>170</v>
      </c>
      <c r="AU164" s="23" t="s">
        <v>81</v>
      </c>
      <c r="AY164" s="23" t="s">
        <v>168</v>
      </c>
      <c r="BE164" s="231">
        <f>IF(N164="základní",J164,0)</f>
        <v>0</v>
      </c>
      <c r="BF164" s="231">
        <f>IF(N164="snížená",J164,0)</f>
        <v>0</v>
      </c>
      <c r="BG164" s="231">
        <f>IF(N164="zákl. přenesená",J164,0)</f>
        <v>0</v>
      </c>
      <c r="BH164" s="231">
        <f>IF(N164="sníž. přenesená",J164,0)</f>
        <v>0</v>
      </c>
      <c r="BI164" s="231">
        <f>IF(N164="nulová",J164,0)</f>
        <v>0</v>
      </c>
      <c r="BJ164" s="23" t="s">
        <v>79</v>
      </c>
      <c r="BK164" s="231">
        <f>ROUND(I164*H164,2)</f>
        <v>0</v>
      </c>
      <c r="BL164" s="23" t="s">
        <v>175</v>
      </c>
      <c r="BM164" s="23" t="s">
        <v>1365</v>
      </c>
    </row>
    <row r="165" s="10" customFormat="1" ht="29.88" customHeight="1">
      <c r="B165" s="204"/>
      <c r="C165" s="205"/>
      <c r="D165" s="206" t="s">
        <v>70</v>
      </c>
      <c r="E165" s="218" t="s">
        <v>1867</v>
      </c>
      <c r="F165" s="218" t="s">
        <v>1868</v>
      </c>
      <c r="G165" s="205"/>
      <c r="H165" s="205"/>
      <c r="I165" s="208"/>
      <c r="J165" s="219">
        <f>BK165</f>
        <v>0</v>
      </c>
      <c r="K165" s="205"/>
      <c r="L165" s="210"/>
      <c r="M165" s="211"/>
      <c r="N165" s="212"/>
      <c r="O165" s="212"/>
      <c r="P165" s="213">
        <f>SUM(P166:P167)</f>
        <v>0</v>
      </c>
      <c r="Q165" s="212"/>
      <c r="R165" s="213">
        <f>SUM(R166:R167)</f>
        <v>0</v>
      </c>
      <c r="S165" s="212"/>
      <c r="T165" s="214">
        <f>SUM(T166:T167)</f>
        <v>0</v>
      </c>
      <c r="AR165" s="215" t="s">
        <v>192</v>
      </c>
      <c r="AT165" s="216" t="s">
        <v>70</v>
      </c>
      <c r="AU165" s="216" t="s">
        <v>79</v>
      </c>
      <c r="AY165" s="215" t="s">
        <v>168</v>
      </c>
      <c r="BK165" s="217">
        <f>SUM(BK166:BK167)</f>
        <v>0</v>
      </c>
    </row>
    <row r="166" s="1" customFormat="1" ht="16.5" customHeight="1">
      <c r="B166" s="45"/>
      <c r="C166" s="220" t="s">
        <v>582</v>
      </c>
      <c r="D166" s="220" t="s">
        <v>170</v>
      </c>
      <c r="E166" s="221" t="s">
        <v>1869</v>
      </c>
      <c r="F166" s="222" t="s">
        <v>1957</v>
      </c>
      <c r="G166" s="223" t="s">
        <v>1848</v>
      </c>
      <c r="H166" s="224">
        <v>1</v>
      </c>
      <c r="I166" s="225"/>
      <c r="J166" s="226">
        <f>ROUND(I166*H166,2)</f>
        <v>0</v>
      </c>
      <c r="K166" s="222" t="s">
        <v>174</v>
      </c>
      <c r="L166" s="71"/>
      <c r="M166" s="227" t="s">
        <v>21</v>
      </c>
      <c r="N166" s="228" t="s">
        <v>42</v>
      </c>
      <c r="O166" s="46"/>
      <c r="P166" s="229">
        <f>O166*H166</f>
        <v>0</v>
      </c>
      <c r="Q166" s="229">
        <v>0</v>
      </c>
      <c r="R166" s="229">
        <f>Q166*H166</f>
        <v>0</v>
      </c>
      <c r="S166" s="229">
        <v>0</v>
      </c>
      <c r="T166" s="230">
        <f>S166*H166</f>
        <v>0</v>
      </c>
      <c r="AR166" s="23" t="s">
        <v>175</v>
      </c>
      <c r="AT166" s="23" t="s">
        <v>170</v>
      </c>
      <c r="AU166" s="23" t="s">
        <v>81</v>
      </c>
      <c r="AY166" s="23" t="s">
        <v>168</v>
      </c>
      <c r="BE166" s="231">
        <f>IF(N166="základní",J166,0)</f>
        <v>0</v>
      </c>
      <c r="BF166" s="231">
        <f>IF(N166="snížená",J166,0)</f>
        <v>0</v>
      </c>
      <c r="BG166" s="231">
        <f>IF(N166="zákl. přenesená",J166,0)</f>
        <v>0</v>
      </c>
      <c r="BH166" s="231">
        <f>IF(N166="sníž. přenesená",J166,0)</f>
        <v>0</v>
      </c>
      <c r="BI166" s="231">
        <f>IF(N166="nulová",J166,0)</f>
        <v>0</v>
      </c>
      <c r="BJ166" s="23" t="s">
        <v>79</v>
      </c>
      <c r="BK166" s="231">
        <f>ROUND(I166*H166,2)</f>
        <v>0</v>
      </c>
      <c r="BL166" s="23" t="s">
        <v>175</v>
      </c>
      <c r="BM166" s="23" t="s">
        <v>1373</v>
      </c>
    </row>
    <row r="167" s="1" customFormat="1" ht="25.5" customHeight="1">
      <c r="B167" s="45"/>
      <c r="C167" s="220" t="s">
        <v>586</v>
      </c>
      <c r="D167" s="220" t="s">
        <v>170</v>
      </c>
      <c r="E167" s="221" t="s">
        <v>1958</v>
      </c>
      <c r="F167" s="222" t="s">
        <v>1959</v>
      </c>
      <c r="G167" s="223" t="s">
        <v>1848</v>
      </c>
      <c r="H167" s="224">
        <v>1</v>
      </c>
      <c r="I167" s="225"/>
      <c r="J167" s="226">
        <f>ROUND(I167*H167,2)</f>
        <v>0</v>
      </c>
      <c r="K167" s="222" t="s">
        <v>21</v>
      </c>
      <c r="L167" s="71"/>
      <c r="M167" s="227" t="s">
        <v>21</v>
      </c>
      <c r="N167" s="270" t="s">
        <v>42</v>
      </c>
      <c r="O167" s="268"/>
      <c r="P167" s="271">
        <f>O167*H167</f>
        <v>0</v>
      </c>
      <c r="Q167" s="271">
        <v>0</v>
      </c>
      <c r="R167" s="271">
        <f>Q167*H167</f>
        <v>0</v>
      </c>
      <c r="S167" s="271">
        <v>0</v>
      </c>
      <c r="T167" s="272">
        <f>S167*H167</f>
        <v>0</v>
      </c>
      <c r="AR167" s="23" t="s">
        <v>175</v>
      </c>
      <c r="AT167" s="23" t="s">
        <v>170</v>
      </c>
      <c r="AU167" s="23" t="s">
        <v>81</v>
      </c>
      <c r="AY167" s="23" t="s">
        <v>168</v>
      </c>
      <c r="BE167" s="231">
        <f>IF(N167="základní",J167,0)</f>
        <v>0</v>
      </c>
      <c r="BF167" s="231">
        <f>IF(N167="snížená",J167,0)</f>
        <v>0</v>
      </c>
      <c r="BG167" s="231">
        <f>IF(N167="zákl. přenesená",J167,0)</f>
        <v>0</v>
      </c>
      <c r="BH167" s="231">
        <f>IF(N167="sníž. přenesená",J167,0)</f>
        <v>0</v>
      </c>
      <c r="BI167" s="231">
        <f>IF(N167="nulová",J167,0)</f>
        <v>0</v>
      </c>
      <c r="BJ167" s="23" t="s">
        <v>79</v>
      </c>
      <c r="BK167" s="231">
        <f>ROUND(I167*H167,2)</f>
        <v>0</v>
      </c>
      <c r="BL167" s="23" t="s">
        <v>175</v>
      </c>
      <c r="BM167" s="23" t="s">
        <v>1382</v>
      </c>
    </row>
    <row r="168" s="1" customFormat="1" ht="6.96" customHeight="1">
      <c r="B168" s="66"/>
      <c r="C168" s="67"/>
      <c r="D168" s="67"/>
      <c r="E168" s="67"/>
      <c r="F168" s="67"/>
      <c r="G168" s="67"/>
      <c r="H168" s="67"/>
      <c r="I168" s="165"/>
      <c r="J168" s="67"/>
      <c r="K168" s="67"/>
      <c r="L168" s="71"/>
    </row>
  </sheetData>
  <sheetProtection sheet="1" autoFilter="0" formatColumns="0" formatRows="0" objects="1" scenarios="1" spinCount="100000" saltValue="SHC1TP72OFu0/5zmKRxB1Khf9rRtXA+DQstnkWFubsuy5v7Q0jbaHRqVmTNs/HHDz+mNSVQk18ukScNnh/qbzw==" hashValue="RXSCPg85TK5bQydCQflds/CTjGrIXtNwwB88k60yM3BTPu/1lxKgrowjkepN9pUh20GwBbf7oC8stF5r/O3WZw==" algorithmName="SHA-512" password="CC35"/>
  <autoFilter ref="C82:K167"/>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111</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1960</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29</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ROUND(J87,2)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ROUND(SUM(BE87:BE200), 2)</f>
        <v>0</v>
      </c>
      <c r="G30" s="46"/>
      <c r="H30" s="46"/>
      <c r="I30" s="157">
        <v>0.20999999999999999</v>
      </c>
      <c r="J30" s="156">
        <f>ROUND(ROUND((SUM(BE87:BE200)), 2)*I30, 2)</f>
        <v>0</v>
      </c>
      <c r="K30" s="50"/>
    </row>
    <row r="31" s="1" customFormat="1" ht="14.4" customHeight="1">
      <c r="B31" s="45"/>
      <c r="C31" s="46"/>
      <c r="D31" s="46"/>
      <c r="E31" s="54" t="s">
        <v>43</v>
      </c>
      <c r="F31" s="156">
        <f>ROUND(SUM(BF87:BF200), 2)</f>
        <v>0</v>
      </c>
      <c r="G31" s="46"/>
      <c r="H31" s="46"/>
      <c r="I31" s="157">
        <v>0.14999999999999999</v>
      </c>
      <c r="J31" s="156">
        <f>ROUND(ROUND((SUM(BF87:BF200)), 2)*I31, 2)</f>
        <v>0</v>
      </c>
      <c r="K31" s="50"/>
    </row>
    <row r="32" hidden="1" s="1" customFormat="1" ht="14.4" customHeight="1">
      <c r="B32" s="45"/>
      <c r="C32" s="46"/>
      <c r="D32" s="46"/>
      <c r="E32" s="54" t="s">
        <v>44</v>
      </c>
      <c r="F32" s="156">
        <f>ROUND(SUM(BG87:BG200), 2)</f>
        <v>0</v>
      </c>
      <c r="G32" s="46"/>
      <c r="H32" s="46"/>
      <c r="I32" s="157">
        <v>0.20999999999999999</v>
      </c>
      <c r="J32" s="156">
        <v>0</v>
      </c>
      <c r="K32" s="50"/>
    </row>
    <row r="33" hidden="1" s="1" customFormat="1" ht="14.4" customHeight="1">
      <c r="B33" s="45"/>
      <c r="C33" s="46"/>
      <c r="D33" s="46"/>
      <c r="E33" s="54" t="s">
        <v>45</v>
      </c>
      <c r="F33" s="156">
        <f>ROUND(SUM(BH87:BH200), 2)</f>
        <v>0</v>
      </c>
      <c r="G33" s="46"/>
      <c r="H33" s="46"/>
      <c r="I33" s="157">
        <v>0.14999999999999999</v>
      </c>
      <c r="J33" s="156">
        <v>0</v>
      </c>
      <c r="K33" s="50"/>
    </row>
    <row r="34" hidden="1" s="1" customFormat="1" ht="14.4" customHeight="1">
      <c r="B34" s="45"/>
      <c r="C34" s="46"/>
      <c r="D34" s="46"/>
      <c r="E34" s="54" t="s">
        <v>46</v>
      </c>
      <c r="F34" s="156">
        <f>ROUND(SUM(BI87:BI200),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TZB vně - Přeložka v - TZB vně - Přeložka vodovodu</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J87</f>
        <v>0</v>
      </c>
      <c r="K56" s="50"/>
      <c r="AU56" s="23" t="s">
        <v>145</v>
      </c>
    </row>
    <row r="57" s="7" customFormat="1" ht="24.96" customHeight="1">
      <c r="B57" s="176"/>
      <c r="C57" s="177"/>
      <c r="D57" s="178" t="s">
        <v>146</v>
      </c>
      <c r="E57" s="179"/>
      <c r="F57" s="179"/>
      <c r="G57" s="179"/>
      <c r="H57" s="179"/>
      <c r="I57" s="180"/>
      <c r="J57" s="181">
        <f>J88</f>
        <v>0</v>
      </c>
      <c r="K57" s="182"/>
    </row>
    <row r="58" s="8" customFormat="1" ht="19.92" customHeight="1">
      <c r="B58" s="183"/>
      <c r="C58" s="184"/>
      <c r="D58" s="185" t="s">
        <v>147</v>
      </c>
      <c r="E58" s="186"/>
      <c r="F58" s="186"/>
      <c r="G58" s="186"/>
      <c r="H58" s="186"/>
      <c r="I58" s="187"/>
      <c r="J58" s="188">
        <f>J89</f>
        <v>0</v>
      </c>
      <c r="K58" s="189"/>
    </row>
    <row r="59" s="8" customFormat="1" ht="19.92" customHeight="1">
      <c r="B59" s="183"/>
      <c r="C59" s="184"/>
      <c r="D59" s="185" t="s">
        <v>378</v>
      </c>
      <c r="E59" s="186"/>
      <c r="F59" s="186"/>
      <c r="G59" s="186"/>
      <c r="H59" s="186"/>
      <c r="I59" s="187"/>
      <c r="J59" s="188">
        <f>J133</f>
        <v>0</v>
      </c>
      <c r="K59" s="189"/>
    </row>
    <row r="60" s="8" customFormat="1" ht="19.92" customHeight="1">
      <c r="B60" s="183"/>
      <c r="C60" s="184"/>
      <c r="D60" s="185" t="s">
        <v>148</v>
      </c>
      <c r="E60" s="186"/>
      <c r="F60" s="186"/>
      <c r="G60" s="186"/>
      <c r="H60" s="186"/>
      <c r="I60" s="187"/>
      <c r="J60" s="188">
        <f>J138</f>
        <v>0</v>
      </c>
      <c r="K60" s="189"/>
    </row>
    <row r="61" s="8" customFormat="1" ht="19.92" customHeight="1">
      <c r="B61" s="183"/>
      <c r="C61" s="184"/>
      <c r="D61" s="185" t="s">
        <v>1795</v>
      </c>
      <c r="E61" s="186"/>
      <c r="F61" s="186"/>
      <c r="G61" s="186"/>
      <c r="H61" s="186"/>
      <c r="I61" s="187"/>
      <c r="J61" s="188">
        <f>J144</f>
        <v>0</v>
      </c>
      <c r="K61" s="189"/>
    </row>
    <row r="62" s="8" customFormat="1" ht="19.92" customHeight="1">
      <c r="B62" s="183"/>
      <c r="C62" s="184"/>
      <c r="D62" s="185" t="s">
        <v>149</v>
      </c>
      <c r="E62" s="186"/>
      <c r="F62" s="186"/>
      <c r="G62" s="186"/>
      <c r="H62" s="186"/>
      <c r="I62" s="187"/>
      <c r="J62" s="188">
        <f>J178</f>
        <v>0</v>
      </c>
      <c r="K62" s="189"/>
    </row>
    <row r="63" s="8" customFormat="1" ht="19.92" customHeight="1">
      <c r="B63" s="183"/>
      <c r="C63" s="184"/>
      <c r="D63" s="185" t="s">
        <v>150</v>
      </c>
      <c r="E63" s="186"/>
      <c r="F63" s="186"/>
      <c r="G63" s="186"/>
      <c r="H63" s="186"/>
      <c r="I63" s="187"/>
      <c r="J63" s="188">
        <f>J182</f>
        <v>0</v>
      </c>
      <c r="K63" s="189"/>
    </row>
    <row r="64" s="8" customFormat="1" ht="19.92" customHeight="1">
      <c r="B64" s="183"/>
      <c r="C64" s="184"/>
      <c r="D64" s="185" t="s">
        <v>151</v>
      </c>
      <c r="E64" s="186"/>
      <c r="F64" s="186"/>
      <c r="G64" s="186"/>
      <c r="H64" s="186"/>
      <c r="I64" s="187"/>
      <c r="J64" s="188">
        <f>J189</f>
        <v>0</v>
      </c>
      <c r="K64" s="189"/>
    </row>
    <row r="65" s="7" customFormat="1" ht="24.96" customHeight="1">
      <c r="B65" s="176"/>
      <c r="C65" s="177"/>
      <c r="D65" s="178" t="s">
        <v>1796</v>
      </c>
      <c r="E65" s="179"/>
      <c r="F65" s="179"/>
      <c r="G65" s="179"/>
      <c r="H65" s="179"/>
      <c r="I65" s="180"/>
      <c r="J65" s="181">
        <f>J193</f>
        <v>0</v>
      </c>
      <c r="K65" s="182"/>
    </row>
    <row r="66" s="8" customFormat="1" ht="19.92" customHeight="1">
      <c r="B66" s="183"/>
      <c r="C66" s="184"/>
      <c r="D66" s="185" t="s">
        <v>1797</v>
      </c>
      <c r="E66" s="186"/>
      <c r="F66" s="186"/>
      <c r="G66" s="186"/>
      <c r="H66" s="186"/>
      <c r="I66" s="187"/>
      <c r="J66" s="188">
        <f>J194</f>
        <v>0</v>
      </c>
      <c r="K66" s="189"/>
    </row>
    <row r="67" s="8" customFormat="1" ht="19.92" customHeight="1">
      <c r="B67" s="183"/>
      <c r="C67" s="184"/>
      <c r="D67" s="185" t="s">
        <v>1798</v>
      </c>
      <c r="E67" s="186"/>
      <c r="F67" s="186"/>
      <c r="G67" s="186"/>
      <c r="H67" s="186"/>
      <c r="I67" s="187"/>
      <c r="J67" s="188">
        <f>J198</f>
        <v>0</v>
      </c>
      <c r="K67" s="189"/>
    </row>
    <row r="68" s="1" customFormat="1" ht="21.84" customHeight="1">
      <c r="B68" s="45"/>
      <c r="C68" s="46"/>
      <c r="D68" s="46"/>
      <c r="E68" s="46"/>
      <c r="F68" s="46"/>
      <c r="G68" s="46"/>
      <c r="H68" s="46"/>
      <c r="I68" s="143"/>
      <c r="J68" s="46"/>
      <c r="K68" s="50"/>
    </row>
    <row r="69" s="1" customFormat="1" ht="6.96" customHeight="1">
      <c r="B69" s="66"/>
      <c r="C69" s="67"/>
      <c r="D69" s="67"/>
      <c r="E69" s="67"/>
      <c r="F69" s="67"/>
      <c r="G69" s="67"/>
      <c r="H69" s="67"/>
      <c r="I69" s="165"/>
      <c r="J69" s="67"/>
      <c r="K69" s="68"/>
    </row>
    <row r="73" s="1" customFormat="1" ht="6.96" customHeight="1">
      <c r="B73" s="69"/>
      <c r="C73" s="70"/>
      <c r="D73" s="70"/>
      <c r="E73" s="70"/>
      <c r="F73" s="70"/>
      <c r="G73" s="70"/>
      <c r="H73" s="70"/>
      <c r="I73" s="168"/>
      <c r="J73" s="70"/>
      <c r="K73" s="70"/>
      <c r="L73" s="71"/>
    </row>
    <row r="74" s="1" customFormat="1" ht="36.96" customHeight="1">
      <c r="B74" s="45"/>
      <c r="C74" s="72" t="s">
        <v>152</v>
      </c>
      <c r="D74" s="73"/>
      <c r="E74" s="73"/>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4.4" customHeight="1">
      <c r="B76" s="45"/>
      <c r="C76" s="75" t="s">
        <v>18</v>
      </c>
      <c r="D76" s="73"/>
      <c r="E76" s="73"/>
      <c r="F76" s="73"/>
      <c r="G76" s="73"/>
      <c r="H76" s="73"/>
      <c r="I76" s="190"/>
      <c r="J76" s="73"/>
      <c r="K76" s="73"/>
      <c r="L76" s="71"/>
    </row>
    <row r="77" s="1" customFormat="1" ht="16.5" customHeight="1">
      <c r="B77" s="45"/>
      <c r="C77" s="73"/>
      <c r="D77" s="73"/>
      <c r="E77" s="191" t="str">
        <f>E7</f>
        <v>Náměstí Hloubětín</v>
      </c>
      <c r="F77" s="75"/>
      <c r="G77" s="75"/>
      <c r="H77" s="75"/>
      <c r="I77" s="190"/>
      <c r="J77" s="73"/>
      <c r="K77" s="73"/>
      <c r="L77" s="71"/>
    </row>
    <row r="78" s="1" customFormat="1" ht="14.4" customHeight="1">
      <c r="B78" s="45"/>
      <c r="C78" s="75" t="s">
        <v>139</v>
      </c>
      <c r="D78" s="73"/>
      <c r="E78" s="73"/>
      <c r="F78" s="73"/>
      <c r="G78" s="73"/>
      <c r="H78" s="73"/>
      <c r="I78" s="190"/>
      <c r="J78" s="73"/>
      <c r="K78" s="73"/>
      <c r="L78" s="71"/>
    </row>
    <row r="79" s="1" customFormat="1" ht="17.25" customHeight="1">
      <c r="B79" s="45"/>
      <c r="C79" s="73"/>
      <c r="D79" s="73"/>
      <c r="E79" s="81" t="str">
        <f>E9</f>
        <v>TZB vně - Přeložka v - TZB vně - Přeložka vodovodu</v>
      </c>
      <c r="F79" s="73"/>
      <c r="G79" s="73"/>
      <c r="H79" s="73"/>
      <c r="I79" s="190"/>
      <c r="J79" s="73"/>
      <c r="K79" s="73"/>
      <c r="L79" s="71"/>
    </row>
    <row r="80" s="1" customFormat="1" ht="6.96" customHeight="1">
      <c r="B80" s="45"/>
      <c r="C80" s="73"/>
      <c r="D80" s="73"/>
      <c r="E80" s="73"/>
      <c r="F80" s="73"/>
      <c r="G80" s="73"/>
      <c r="H80" s="73"/>
      <c r="I80" s="190"/>
      <c r="J80" s="73"/>
      <c r="K80" s="73"/>
      <c r="L80" s="71"/>
    </row>
    <row r="81" s="1" customFormat="1" ht="18" customHeight="1">
      <c r="B81" s="45"/>
      <c r="C81" s="75" t="s">
        <v>23</v>
      </c>
      <c r="D81" s="73"/>
      <c r="E81" s="73"/>
      <c r="F81" s="192" t="str">
        <f>F12</f>
        <v xml:space="preserve"> </v>
      </c>
      <c r="G81" s="73"/>
      <c r="H81" s="73"/>
      <c r="I81" s="193" t="s">
        <v>25</v>
      </c>
      <c r="J81" s="84" t="str">
        <f>IF(J12="","",J12)</f>
        <v>6. 6. 2018</v>
      </c>
      <c r="K81" s="73"/>
      <c r="L81" s="71"/>
    </row>
    <row r="82" s="1" customFormat="1" ht="6.96" customHeight="1">
      <c r="B82" s="45"/>
      <c r="C82" s="73"/>
      <c r="D82" s="73"/>
      <c r="E82" s="73"/>
      <c r="F82" s="73"/>
      <c r="G82" s="73"/>
      <c r="H82" s="73"/>
      <c r="I82" s="190"/>
      <c r="J82" s="73"/>
      <c r="K82" s="73"/>
      <c r="L82" s="71"/>
    </row>
    <row r="83" s="1" customFormat="1">
      <c r="B83" s="45"/>
      <c r="C83" s="75" t="s">
        <v>27</v>
      </c>
      <c r="D83" s="73"/>
      <c r="E83" s="73"/>
      <c r="F83" s="192" t="str">
        <f>E15</f>
        <v xml:space="preserve"> </v>
      </c>
      <c r="G83" s="73"/>
      <c r="H83" s="73"/>
      <c r="I83" s="193" t="s">
        <v>33</v>
      </c>
      <c r="J83" s="192" t="str">
        <f>E21</f>
        <v xml:space="preserve"> </v>
      </c>
      <c r="K83" s="73"/>
      <c r="L83" s="71"/>
    </row>
    <row r="84" s="1" customFormat="1" ht="14.4" customHeight="1">
      <c r="B84" s="45"/>
      <c r="C84" s="75" t="s">
        <v>31</v>
      </c>
      <c r="D84" s="73"/>
      <c r="E84" s="73"/>
      <c r="F84" s="192" t="str">
        <f>IF(E18="","",E18)</f>
        <v/>
      </c>
      <c r="G84" s="73"/>
      <c r="H84" s="73"/>
      <c r="I84" s="190"/>
      <c r="J84" s="73"/>
      <c r="K84" s="73"/>
      <c r="L84" s="71"/>
    </row>
    <row r="85" s="1" customFormat="1" ht="10.32" customHeight="1">
      <c r="B85" s="45"/>
      <c r="C85" s="73"/>
      <c r="D85" s="73"/>
      <c r="E85" s="73"/>
      <c r="F85" s="73"/>
      <c r="G85" s="73"/>
      <c r="H85" s="73"/>
      <c r="I85" s="190"/>
      <c r="J85" s="73"/>
      <c r="K85" s="73"/>
      <c r="L85" s="71"/>
    </row>
    <row r="86" s="9" customFormat="1" ht="29.28" customHeight="1">
      <c r="B86" s="194"/>
      <c r="C86" s="195" t="s">
        <v>153</v>
      </c>
      <c r="D86" s="196" t="s">
        <v>56</v>
      </c>
      <c r="E86" s="196" t="s">
        <v>52</v>
      </c>
      <c r="F86" s="196" t="s">
        <v>154</v>
      </c>
      <c r="G86" s="196" t="s">
        <v>155</v>
      </c>
      <c r="H86" s="196" t="s">
        <v>156</v>
      </c>
      <c r="I86" s="197" t="s">
        <v>157</v>
      </c>
      <c r="J86" s="196" t="s">
        <v>143</v>
      </c>
      <c r="K86" s="198" t="s">
        <v>158</v>
      </c>
      <c r="L86" s="199"/>
      <c r="M86" s="101" t="s">
        <v>159</v>
      </c>
      <c r="N86" s="102" t="s">
        <v>41</v>
      </c>
      <c r="O86" s="102" t="s">
        <v>160</v>
      </c>
      <c r="P86" s="102" t="s">
        <v>161</v>
      </c>
      <c r="Q86" s="102" t="s">
        <v>162</v>
      </c>
      <c r="R86" s="102" t="s">
        <v>163</v>
      </c>
      <c r="S86" s="102" t="s">
        <v>164</v>
      </c>
      <c r="T86" s="103" t="s">
        <v>165</v>
      </c>
    </row>
    <row r="87" s="1" customFormat="1" ht="29.28" customHeight="1">
      <c r="B87" s="45"/>
      <c r="C87" s="107" t="s">
        <v>144</v>
      </c>
      <c r="D87" s="73"/>
      <c r="E87" s="73"/>
      <c r="F87" s="73"/>
      <c r="G87" s="73"/>
      <c r="H87" s="73"/>
      <c r="I87" s="190"/>
      <c r="J87" s="200">
        <f>BK87</f>
        <v>0</v>
      </c>
      <c r="K87" s="73"/>
      <c r="L87" s="71"/>
      <c r="M87" s="104"/>
      <c r="N87" s="105"/>
      <c r="O87" s="105"/>
      <c r="P87" s="201">
        <f>P88+P193</f>
        <v>0</v>
      </c>
      <c r="Q87" s="105"/>
      <c r="R87" s="201">
        <f>R88+R193</f>
        <v>0</v>
      </c>
      <c r="S87" s="105"/>
      <c r="T87" s="202">
        <f>T88+T193</f>
        <v>0</v>
      </c>
      <c r="AT87" s="23" t="s">
        <v>70</v>
      </c>
      <c r="AU87" s="23" t="s">
        <v>145</v>
      </c>
      <c r="BK87" s="203">
        <f>BK88+BK193</f>
        <v>0</v>
      </c>
    </row>
    <row r="88" s="10" customFormat="1" ht="37.44" customHeight="1">
      <c r="B88" s="204"/>
      <c r="C88" s="205"/>
      <c r="D88" s="206" t="s">
        <v>70</v>
      </c>
      <c r="E88" s="207" t="s">
        <v>166</v>
      </c>
      <c r="F88" s="207" t="s">
        <v>167</v>
      </c>
      <c r="G88" s="205"/>
      <c r="H88" s="205"/>
      <c r="I88" s="208"/>
      <c r="J88" s="209">
        <f>BK88</f>
        <v>0</v>
      </c>
      <c r="K88" s="205"/>
      <c r="L88" s="210"/>
      <c r="M88" s="211"/>
      <c r="N88" s="212"/>
      <c r="O88" s="212"/>
      <c r="P88" s="213">
        <f>P89+P133+P138+P144+P178+P182+P189</f>
        <v>0</v>
      </c>
      <c r="Q88" s="212"/>
      <c r="R88" s="213">
        <f>R89+R133+R138+R144+R178+R182+R189</f>
        <v>0</v>
      </c>
      <c r="S88" s="212"/>
      <c r="T88" s="214">
        <f>T89+T133+T138+T144+T178+T182+T189</f>
        <v>0</v>
      </c>
      <c r="AR88" s="215" t="s">
        <v>79</v>
      </c>
      <c r="AT88" s="216" t="s">
        <v>70</v>
      </c>
      <c r="AU88" s="216" t="s">
        <v>71</v>
      </c>
      <c r="AY88" s="215" t="s">
        <v>168</v>
      </c>
      <c r="BK88" s="217">
        <f>BK89+BK133+BK138+BK144+BK178+BK182+BK189</f>
        <v>0</v>
      </c>
    </row>
    <row r="89" s="10" customFormat="1" ht="19.92" customHeight="1">
      <c r="B89" s="204"/>
      <c r="C89" s="205"/>
      <c r="D89" s="206" t="s">
        <v>70</v>
      </c>
      <c r="E89" s="218" t="s">
        <v>79</v>
      </c>
      <c r="F89" s="218" t="s">
        <v>169</v>
      </c>
      <c r="G89" s="205"/>
      <c r="H89" s="205"/>
      <c r="I89" s="208"/>
      <c r="J89" s="219">
        <f>BK89</f>
        <v>0</v>
      </c>
      <c r="K89" s="205"/>
      <c r="L89" s="210"/>
      <c r="M89" s="211"/>
      <c r="N89" s="212"/>
      <c r="O89" s="212"/>
      <c r="P89" s="213">
        <f>SUM(P90:P132)</f>
        <v>0</v>
      </c>
      <c r="Q89" s="212"/>
      <c r="R89" s="213">
        <f>SUM(R90:R132)</f>
        <v>0</v>
      </c>
      <c r="S89" s="212"/>
      <c r="T89" s="214">
        <f>SUM(T90:T132)</f>
        <v>0</v>
      </c>
      <c r="AR89" s="215" t="s">
        <v>79</v>
      </c>
      <c r="AT89" s="216" t="s">
        <v>70</v>
      </c>
      <c r="AU89" s="216" t="s">
        <v>79</v>
      </c>
      <c r="AY89" s="215" t="s">
        <v>168</v>
      </c>
      <c r="BK89" s="217">
        <f>SUM(BK90:BK132)</f>
        <v>0</v>
      </c>
    </row>
    <row r="90" s="1" customFormat="1" ht="51" customHeight="1">
      <c r="B90" s="45"/>
      <c r="C90" s="220" t="s">
        <v>79</v>
      </c>
      <c r="D90" s="220" t="s">
        <v>170</v>
      </c>
      <c r="E90" s="221" t="s">
        <v>1961</v>
      </c>
      <c r="F90" s="222" t="s">
        <v>1962</v>
      </c>
      <c r="G90" s="223" t="s">
        <v>173</v>
      </c>
      <c r="H90" s="224">
        <v>13.699999999999999</v>
      </c>
      <c r="I90" s="225"/>
      <c r="J90" s="226">
        <f>ROUND(I90*H90,2)</f>
        <v>0</v>
      </c>
      <c r="K90" s="222" t="s">
        <v>174</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81</v>
      </c>
    </row>
    <row r="91" s="11" customFormat="1">
      <c r="B91" s="235"/>
      <c r="C91" s="236"/>
      <c r="D91" s="232" t="s">
        <v>182</v>
      </c>
      <c r="E91" s="237" t="s">
        <v>21</v>
      </c>
      <c r="F91" s="238" t="s">
        <v>1963</v>
      </c>
      <c r="G91" s="236"/>
      <c r="H91" s="239">
        <v>13.699999999999999</v>
      </c>
      <c r="I91" s="240"/>
      <c r="J91" s="236"/>
      <c r="K91" s="236"/>
      <c r="L91" s="241"/>
      <c r="M91" s="242"/>
      <c r="N91" s="243"/>
      <c r="O91" s="243"/>
      <c r="P91" s="243"/>
      <c r="Q91" s="243"/>
      <c r="R91" s="243"/>
      <c r="S91" s="243"/>
      <c r="T91" s="244"/>
      <c r="AT91" s="245" t="s">
        <v>182</v>
      </c>
      <c r="AU91" s="245" t="s">
        <v>81</v>
      </c>
      <c r="AV91" s="11" t="s">
        <v>81</v>
      </c>
      <c r="AW91" s="11" t="s">
        <v>34</v>
      </c>
      <c r="AX91" s="11" t="s">
        <v>71</v>
      </c>
      <c r="AY91" s="245" t="s">
        <v>168</v>
      </c>
    </row>
    <row r="92" s="12" customFormat="1">
      <c r="B92" s="246"/>
      <c r="C92" s="247"/>
      <c r="D92" s="232" t="s">
        <v>182</v>
      </c>
      <c r="E92" s="248" t="s">
        <v>21</v>
      </c>
      <c r="F92" s="249" t="s">
        <v>184</v>
      </c>
      <c r="G92" s="247"/>
      <c r="H92" s="250">
        <v>13.699999999999999</v>
      </c>
      <c r="I92" s="251"/>
      <c r="J92" s="247"/>
      <c r="K92" s="247"/>
      <c r="L92" s="252"/>
      <c r="M92" s="253"/>
      <c r="N92" s="254"/>
      <c r="O92" s="254"/>
      <c r="P92" s="254"/>
      <c r="Q92" s="254"/>
      <c r="R92" s="254"/>
      <c r="S92" s="254"/>
      <c r="T92" s="255"/>
      <c r="AT92" s="256" t="s">
        <v>182</v>
      </c>
      <c r="AU92" s="256" t="s">
        <v>81</v>
      </c>
      <c r="AV92" s="12" t="s">
        <v>175</v>
      </c>
      <c r="AW92" s="12" t="s">
        <v>34</v>
      </c>
      <c r="AX92" s="12" t="s">
        <v>79</v>
      </c>
      <c r="AY92" s="256" t="s">
        <v>168</v>
      </c>
    </row>
    <row r="93" s="1" customFormat="1" ht="38.25" customHeight="1">
      <c r="B93" s="45"/>
      <c r="C93" s="220" t="s">
        <v>81</v>
      </c>
      <c r="D93" s="220" t="s">
        <v>170</v>
      </c>
      <c r="E93" s="221" t="s">
        <v>1964</v>
      </c>
      <c r="F93" s="222" t="s">
        <v>1965</v>
      </c>
      <c r="G93" s="223" t="s">
        <v>173</v>
      </c>
      <c r="H93" s="224">
        <v>13.699999999999999</v>
      </c>
      <c r="I93" s="225"/>
      <c r="J93" s="226">
        <f>ROUND(I93*H93,2)</f>
        <v>0</v>
      </c>
      <c r="K93" s="222" t="s">
        <v>174</v>
      </c>
      <c r="L93" s="71"/>
      <c r="M93" s="227" t="s">
        <v>21</v>
      </c>
      <c r="N93" s="228" t="s">
        <v>42</v>
      </c>
      <c r="O93" s="46"/>
      <c r="P93" s="229">
        <f>O93*H93</f>
        <v>0</v>
      </c>
      <c r="Q93" s="229">
        <v>0</v>
      </c>
      <c r="R93" s="229">
        <f>Q93*H93</f>
        <v>0</v>
      </c>
      <c r="S93" s="229">
        <v>0</v>
      </c>
      <c r="T93" s="230">
        <f>S93*H93</f>
        <v>0</v>
      </c>
      <c r="AR93" s="23" t="s">
        <v>175</v>
      </c>
      <c r="AT93" s="23" t="s">
        <v>170</v>
      </c>
      <c r="AU93" s="23" t="s">
        <v>81</v>
      </c>
      <c r="AY93" s="23" t="s">
        <v>168</v>
      </c>
      <c r="BE93" s="231">
        <f>IF(N93="základní",J93,0)</f>
        <v>0</v>
      </c>
      <c r="BF93" s="231">
        <f>IF(N93="snížená",J93,0)</f>
        <v>0</v>
      </c>
      <c r="BG93" s="231">
        <f>IF(N93="zákl. přenesená",J93,0)</f>
        <v>0</v>
      </c>
      <c r="BH93" s="231">
        <f>IF(N93="sníž. přenesená",J93,0)</f>
        <v>0</v>
      </c>
      <c r="BI93" s="231">
        <f>IF(N93="nulová",J93,0)</f>
        <v>0</v>
      </c>
      <c r="BJ93" s="23" t="s">
        <v>79</v>
      </c>
      <c r="BK93" s="231">
        <f>ROUND(I93*H93,2)</f>
        <v>0</v>
      </c>
      <c r="BL93" s="23" t="s">
        <v>175</v>
      </c>
      <c r="BM93" s="23" t="s">
        <v>175</v>
      </c>
    </row>
    <row r="94" s="1" customFormat="1" ht="38.25" customHeight="1">
      <c r="B94" s="45"/>
      <c r="C94" s="220" t="s">
        <v>185</v>
      </c>
      <c r="D94" s="220" t="s">
        <v>170</v>
      </c>
      <c r="E94" s="221" t="s">
        <v>1966</v>
      </c>
      <c r="F94" s="222" t="s">
        <v>1967</v>
      </c>
      <c r="G94" s="223" t="s">
        <v>173</v>
      </c>
      <c r="H94" s="224">
        <v>13.699999999999999</v>
      </c>
      <c r="I94" s="225"/>
      <c r="J94" s="226">
        <f>ROUND(I94*H94,2)</f>
        <v>0</v>
      </c>
      <c r="K94" s="222" t="s">
        <v>174</v>
      </c>
      <c r="L94" s="71"/>
      <c r="M94" s="227" t="s">
        <v>21</v>
      </c>
      <c r="N94" s="228" t="s">
        <v>42</v>
      </c>
      <c r="O94" s="46"/>
      <c r="P94" s="229">
        <f>O94*H94</f>
        <v>0</v>
      </c>
      <c r="Q94" s="229">
        <v>0</v>
      </c>
      <c r="R94" s="229">
        <f>Q94*H94</f>
        <v>0</v>
      </c>
      <c r="S94" s="229">
        <v>0</v>
      </c>
      <c r="T94" s="230">
        <f>S94*H94</f>
        <v>0</v>
      </c>
      <c r="AR94" s="23" t="s">
        <v>175</v>
      </c>
      <c r="AT94" s="23" t="s">
        <v>170</v>
      </c>
      <c r="AU94" s="23" t="s">
        <v>81</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175</v>
      </c>
      <c r="BM94" s="23" t="s">
        <v>198</v>
      </c>
    </row>
    <row r="95" s="1" customFormat="1" ht="38.25" customHeight="1">
      <c r="B95" s="45"/>
      <c r="C95" s="220" t="s">
        <v>175</v>
      </c>
      <c r="D95" s="220" t="s">
        <v>170</v>
      </c>
      <c r="E95" s="221" t="s">
        <v>1872</v>
      </c>
      <c r="F95" s="222" t="s">
        <v>1873</v>
      </c>
      <c r="G95" s="223" t="s">
        <v>205</v>
      </c>
      <c r="H95" s="224">
        <v>6.0599999999999996</v>
      </c>
      <c r="I95" s="225"/>
      <c r="J95" s="226">
        <f>ROUND(I95*H95,2)</f>
        <v>0</v>
      </c>
      <c r="K95" s="222" t="s">
        <v>174</v>
      </c>
      <c r="L95" s="71"/>
      <c r="M95" s="227" t="s">
        <v>21</v>
      </c>
      <c r="N95" s="228" t="s">
        <v>42</v>
      </c>
      <c r="O95" s="46"/>
      <c r="P95" s="229">
        <f>O95*H95</f>
        <v>0</v>
      </c>
      <c r="Q95" s="229">
        <v>0</v>
      </c>
      <c r="R95" s="229">
        <f>Q95*H95</f>
        <v>0</v>
      </c>
      <c r="S95" s="229">
        <v>0</v>
      </c>
      <c r="T95" s="230">
        <f>S95*H95</f>
        <v>0</v>
      </c>
      <c r="AR95" s="23" t="s">
        <v>175</v>
      </c>
      <c r="AT95" s="23" t="s">
        <v>170</v>
      </c>
      <c r="AU95" s="23" t="s">
        <v>81</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175</v>
      </c>
      <c r="BM95" s="23" t="s">
        <v>208</v>
      </c>
    </row>
    <row r="96" s="1" customFormat="1" ht="38.25" customHeight="1">
      <c r="B96" s="45"/>
      <c r="C96" s="220" t="s">
        <v>192</v>
      </c>
      <c r="D96" s="220" t="s">
        <v>170</v>
      </c>
      <c r="E96" s="221" t="s">
        <v>1874</v>
      </c>
      <c r="F96" s="222" t="s">
        <v>1875</v>
      </c>
      <c r="G96" s="223" t="s">
        <v>205</v>
      </c>
      <c r="H96" s="224">
        <v>174.24000000000001</v>
      </c>
      <c r="I96" s="225"/>
      <c r="J96" s="226">
        <f>ROUND(I96*H96,2)</f>
        <v>0</v>
      </c>
      <c r="K96" s="222" t="s">
        <v>174</v>
      </c>
      <c r="L96" s="71"/>
      <c r="M96" s="227" t="s">
        <v>21</v>
      </c>
      <c r="N96" s="228" t="s">
        <v>42</v>
      </c>
      <c r="O96" s="46"/>
      <c r="P96" s="229">
        <f>O96*H96</f>
        <v>0</v>
      </c>
      <c r="Q96" s="229">
        <v>0</v>
      </c>
      <c r="R96" s="229">
        <f>Q96*H96</f>
        <v>0</v>
      </c>
      <c r="S96" s="229">
        <v>0</v>
      </c>
      <c r="T96" s="230">
        <f>S96*H96</f>
        <v>0</v>
      </c>
      <c r="AR96" s="23" t="s">
        <v>175</v>
      </c>
      <c r="AT96" s="23" t="s">
        <v>170</v>
      </c>
      <c r="AU96" s="23" t="s">
        <v>81</v>
      </c>
      <c r="AY96" s="23" t="s">
        <v>168</v>
      </c>
      <c r="BE96" s="231">
        <f>IF(N96="základní",J96,0)</f>
        <v>0</v>
      </c>
      <c r="BF96" s="231">
        <f>IF(N96="snížená",J96,0)</f>
        <v>0</v>
      </c>
      <c r="BG96" s="231">
        <f>IF(N96="zákl. přenesená",J96,0)</f>
        <v>0</v>
      </c>
      <c r="BH96" s="231">
        <f>IF(N96="sníž. přenesená",J96,0)</f>
        <v>0</v>
      </c>
      <c r="BI96" s="231">
        <f>IF(N96="nulová",J96,0)</f>
        <v>0</v>
      </c>
      <c r="BJ96" s="23" t="s">
        <v>79</v>
      </c>
      <c r="BK96" s="231">
        <f>ROUND(I96*H96,2)</f>
        <v>0</v>
      </c>
      <c r="BL96" s="23" t="s">
        <v>175</v>
      </c>
      <c r="BM96" s="23" t="s">
        <v>217</v>
      </c>
    </row>
    <row r="97" s="11" customFormat="1">
      <c r="B97" s="235"/>
      <c r="C97" s="236"/>
      <c r="D97" s="232" t="s">
        <v>182</v>
      </c>
      <c r="E97" s="237" t="s">
        <v>21</v>
      </c>
      <c r="F97" s="238" t="s">
        <v>1968</v>
      </c>
      <c r="G97" s="236"/>
      <c r="H97" s="239">
        <v>174.24000000000001</v>
      </c>
      <c r="I97" s="240"/>
      <c r="J97" s="236"/>
      <c r="K97" s="236"/>
      <c r="L97" s="241"/>
      <c r="M97" s="242"/>
      <c r="N97" s="243"/>
      <c r="O97" s="243"/>
      <c r="P97" s="243"/>
      <c r="Q97" s="243"/>
      <c r="R97" s="243"/>
      <c r="S97" s="243"/>
      <c r="T97" s="244"/>
      <c r="AT97" s="245" t="s">
        <v>182</v>
      </c>
      <c r="AU97" s="245" t="s">
        <v>81</v>
      </c>
      <c r="AV97" s="11" t="s">
        <v>81</v>
      </c>
      <c r="AW97" s="11" t="s">
        <v>34</v>
      </c>
      <c r="AX97" s="11" t="s">
        <v>71</v>
      </c>
      <c r="AY97" s="245" t="s">
        <v>168</v>
      </c>
    </row>
    <row r="98" s="12" customFormat="1">
      <c r="B98" s="246"/>
      <c r="C98" s="247"/>
      <c r="D98" s="232" t="s">
        <v>182</v>
      </c>
      <c r="E98" s="248" t="s">
        <v>21</v>
      </c>
      <c r="F98" s="249" t="s">
        <v>184</v>
      </c>
      <c r="G98" s="247"/>
      <c r="H98" s="250">
        <v>174.24000000000001</v>
      </c>
      <c r="I98" s="251"/>
      <c r="J98" s="247"/>
      <c r="K98" s="247"/>
      <c r="L98" s="252"/>
      <c r="M98" s="253"/>
      <c r="N98" s="254"/>
      <c r="O98" s="254"/>
      <c r="P98" s="254"/>
      <c r="Q98" s="254"/>
      <c r="R98" s="254"/>
      <c r="S98" s="254"/>
      <c r="T98" s="255"/>
      <c r="AT98" s="256" t="s">
        <v>182</v>
      </c>
      <c r="AU98" s="256" t="s">
        <v>81</v>
      </c>
      <c r="AV98" s="12" t="s">
        <v>175</v>
      </c>
      <c r="AW98" s="12" t="s">
        <v>34</v>
      </c>
      <c r="AX98" s="12" t="s">
        <v>79</v>
      </c>
      <c r="AY98" s="256" t="s">
        <v>168</v>
      </c>
    </row>
    <row r="99" s="1" customFormat="1" ht="38.25" customHeight="1">
      <c r="B99" s="45"/>
      <c r="C99" s="220" t="s">
        <v>198</v>
      </c>
      <c r="D99" s="220" t="s">
        <v>170</v>
      </c>
      <c r="E99" s="221" t="s">
        <v>1810</v>
      </c>
      <c r="F99" s="222" t="s">
        <v>1811</v>
      </c>
      <c r="G99" s="223" t="s">
        <v>205</v>
      </c>
      <c r="H99" s="224">
        <v>52.271999999999998</v>
      </c>
      <c r="I99" s="225"/>
      <c r="J99" s="226">
        <f>ROUND(I99*H99,2)</f>
        <v>0</v>
      </c>
      <c r="K99" s="222" t="s">
        <v>174</v>
      </c>
      <c r="L99" s="71"/>
      <c r="M99" s="227" t="s">
        <v>21</v>
      </c>
      <c r="N99" s="228" t="s">
        <v>42</v>
      </c>
      <c r="O99" s="46"/>
      <c r="P99" s="229">
        <f>O99*H99</f>
        <v>0</v>
      </c>
      <c r="Q99" s="229">
        <v>0</v>
      </c>
      <c r="R99" s="229">
        <f>Q99*H99</f>
        <v>0</v>
      </c>
      <c r="S99" s="229">
        <v>0</v>
      </c>
      <c r="T99" s="230">
        <f>S99*H99</f>
        <v>0</v>
      </c>
      <c r="AR99" s="23" t="s">
        <v>175</v>
      </c>
      <c r="AT99" s="23" t="s">
        <v>170</v>
      </c>
      <c r="AU99" s="23" t="s">
        <v>81</v>
      </c>
      <c r="AY99" s="23" t="s">
        <v>168</v>
      </c>
      <c r="BE99" s="231">
        <f>IF(N99="základní",J99,0)</f>
        <v>0</v>
      </c>
      <c r="BF99" s="231">
        <f>IF(N99="snížená",J99,0)</f>
        <v>0</v>
      </c>
      <c r="BG99" s="231">
        <f>IF(N99="zákl. přenesená",J99,0)</f>
        <v>0</v>
      </c>
      <c r="BH99" s="231">
        <f>IF(N99="sníž. přenesená",J99,0)</f>
        <v>0</v>
      </c>
      <c r="BI99" s="231">
        <f>IF(N99="nulová",J99,0)</f>
        <v>0</v>
      </c>
      <c r="BJ99" s="23" t="s">
        <v>79</v>
      </c>
      <c r="BK99" s="231">
        <f>ROUND(I99*H99,2)</f>
        <v>0</v>
      </c>
      <c r="BL99" s="23" t="s">
        <v>175</v>
      </c>
      <c r="BM99" s="23" t="s">
        <v>227</v>
      </c>
    </row>
    <row r="100" s="13" customFormat="1">
      <c r="B100" s="276"/>
      <c r="C100" s="277"/>
      <c r="D100" s="232" t="s">
        <v>182</v>
      </c>
      <c r="E100" s="278" t="s">
        <v>21</v>
      </c>
      <c r="F100" s="279" t="s">
        <v>1804</v>
      </c>
      <c r="G100" s="277"/>
      <c r="H100" s="278" t="s">
        <v>21</v>
      </c>
      <c r="I100" s="280"/>
      <c r="J100" s="277"/>
      <c r="K100" s="277"/>
      <c r="L100" s="281"/>
      <c r="M100" s="282"/>
      <c r="N100" s="283"/>
      <c r="O100" s="283"/>
      <c r="P100" s="283"/>
      <c r="Q100" s="283"/>
      <c r="R100" s="283"/>
      <c r="S100" s="283"/>
      <c r="T100" s="284"/>
      <c r="AT100" s="285" t="s">
        <v>182</v>
      </c>
      <c r="AU100" s="285" t="s">
        <v>81</v>
      </c>
      <c r="AV100" s="13" t="s">
        <v>79</v>
      </c>
      <c r="AW100" s="13" t="s">
        <v>34</v>
      </c>
      <c r="AX100" s="13" t="s">
        <v>71</v>
      </c>
      <c r="AY100" s="285" t="s">
        <v>168</v>
      </c>
    </row>
    <row r="101" s="13" customFormat="1">
      <c r="B101" s="276"/>
      <c r="C101" s="277"/>
      <c r="D101" s="232" t="s">
        <v>182</v>
      </c>
      <c r="E101" s="278" t="s">
        <v>21</v>
      </c>
      <c r="F101" s="279" t="s">
        <v>1877</v>
      </c>
      <c r="G101" s="277"/>
      <c r="H101" s="278" t="s">
        <v>21</v>
      </c>
      <c r="I101" s="280"/>
      <c r="J101" s="277"/>
      <c r="K101" s="277"/>
      <c r="L101" s="281"/>
      <c r="M101" s="282"/>
      <c r="N101" s="283"/>
      <c r="O101" s="283"/>
      <c r="P101" s="283"/>
      <c r="Q101" s="283"/>
      <c r="R101" s="283"/>
      <c r="S101" s="283"/>
      <c r="T101" s="284"/>
      <c r="AT101" s="285" t="s">
        <v>182</v>
      </c>
      <c r="AU101" s="285" t="s">
        <v>81</v>
      </c>
      <c r="AV101" s="13" t="s">
        <v>79</v>
      </c>
      <c r="AW101" s="13" t="s">
        <v>34</v>
      </c>
      <c r="AX101" s="13" t="s">
        <v>71</v>
      </c>
      <c r="AY101" s="285" t="s">
        <v>168</v>
      </c>
    </row>
    <row r="102" s="11" customFormat="1">
      <c r="B102" s="235"/>
      <c r="C102" s="236"/>
      <c r="D102" s="232" t="s">
        <v>182</v>
      </c>
      <c r="E102" s="237" t="s">
        <v>21</v>
      </c>
      <c r="F102" s="238" t="s">
        <v>1969</v>
      </c>
      <c r="G102" s="236"/>
      <c r="H102" s="239">
        <v>52.271999999999998</v>
      </c>
      <c r="I102" s="240"/>
      <c r="J102" s="236"/>
      <c r="K102" s="236"/>
      <c r="L102" s="241"/>
      <c r="M102" s="242"/>
      <c r="N102" s="243"/>
      <c r="O102" s="243"/>
      <c r="P102" s="243"/>
      <c r="Q102" s="243"/>
      <c r="R102" s="243"/>
      <c r="S102" s="243"/>
      <c r="T102" s="244"/>
      <c r="AT102" s="245" t="s">
        <v>182</v>
      </c>
      <c r="AU102" s="245" t="s">
        <v>81</v>
      </c>
      <c r="AV102" s="11" t="s">
        <v>81</v>
      </c>
      <c r="AW102" s="11" t="s">
        <v>34</v>
      </c>
      <c r="AX102" s="11" t="s">
        <v>71</v>
      </c>
      <c r="AY102" s="245" t="s">
        <v>168</v>
      </c>
    </row>
    <row r="103" s="12" customFormat="1">
      <c r="B103" s="246"/>
      <c r="C103" s="247"/>
      <c r="D103" s="232" t="s">
        <v>182</v>
      </c>
      <c r="E103" s="248" t="s">
        <v>21</v>
      </c>
      <c r="F103" s="249" t="s">
        <v>184</v>
      </c>
      <c r="G103" s="247"/>
      <c r="H103" s="250">
        <v>52.271999999999998</v>
      </c>
      <c r="I103" s="251"/>
      <c r="J103" s="247"/>
      <c r="K103" s="247"/>
      <c r="L103" s="252"/>
      <c r="M103" s="253"/>
      <c r="N103" s="254"/>
      <c r="O103" s="254"/>
      <c r="P103" s="254"/>
      <c r="Q103" s="254"/>
      <c r="R103" s="254"/>
      <c r="S103" s="254"/>
      <c r="T103" s="255"/>
      <c r="AT103" s="256" t="s">
        <v>182</v>
      </c>
      <c r="AU103" s="256" t="s">
        <v>81</v>
      </c>
      <c r="AV103" s="12" t="s">
        <v>175</v>
      </c>
      <c r="AW103" s="12" t="s">
        <v>34</v>
      </c>
      <c r="AX103" s="12" t="s">
        <v>79</v>
      </c>
      <c r="AY103" s="256" t="s">
        <v>168</v>
      </c>
    </row>
    <row r="104" s="1" customFormat="1" ht="25.5" customHeight="1">
      <c r="B104" s="45"/>
      <c r="C104" s="220" t="s">
        <v>202</v>
      </c>
      <c r="D104" s="220" t="s">
        <v>170</v>
      </c>
      <c r="E104" s="221" t="s">
        <v>1814</v>
      </c>
      <c r="F104" s="222" t="s">
        <v>1815</v>
      </c>
      <c r="G104" s="223" t="s">
        <v>173</v>
      </c>
      <c r="H104" s="224">
        <v>435.60000000000002</v>
      </c>
      <c r="I104" s="225"/>
      <c r="J104" s="226">
        <f>ROUND(I104*H104,2)</f>
        <v>0</v>
      </c>
      <c r="K104" s="222" t="s">
        <v>174</v>
      </c>
      <c r="L104" s="71"/>
      <c r="M104" s="227" t="s">
        <v>21</v>
      </c>
      <c r="N104" s="228" t="s">
        <v>42</v>
      </c>
      <c r="O104" s="46"/>
      <c r="P104" s="229">
        <f>O104*H104</f>
        <v>0</v>
      </c>
      <c r="Q104" s="229">
        <v>0</v>
      </c>
      <c r="R104" s="229">
        <f>Q104*H104</f>
        <v>0</v>
      </c>
      <c r="S104" s="229">
        <v>0</v>
      </c>
      <c r="T104" s="230">
        <f>S104*H104</f>
        <v>0</v>
      </c>
      <c r="AR104" s="23" t="s">
        <v>175</v>
      </c>
      <c r="AT104" s="23" t="s">
        <v>170</v>
      </c>
      <c r="AU104" s="23" t="s">
        <v>81</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239</v>
      </c>
    </row>
    <row r="105" s="11" customFormat="1">
      <c r="B105" s="235"/>
      <c r="C105" s="236"/>
      <c r="D105" s="232" t="s">
        <v>182</v>
      </c>
      <c r="E105" s="237" t="s">
        <v>21</v>
      </c>
      <c r="F105" s="238" t="s">
        <v>1970</v>
      </c>
      <c r="G105" s="236"/>
      <c r="H105" s="239">
        <v>435.60000000000002</v>
      </c>
      <c r="I105" s="240"/>
      <c r="J105" s="236"/>
      <c r="K105" s="236"/>
      <c r="L105" s="241"/>
      <c r="M105" s="242"/>
      <c r="N105" s="243"/>
      <c r="O105" s="243"/>
      <c r="P105" s="243"/>
      <c r="Q105" s="243"/>
      <c r="R105" s="243"/>
      <c r="S105" s="243"/>
      <c r="T105" s="244"/>
      <c r="AT105" s="245" t="s">
        <v>182</v>
      </c>
      <c r="AU105" s="245" t="s">
        <v>81</v>
      </c>
      <c r="AV105" s="11" t="s">
        <v>81</v>
      </c>
      <c r="AW105" s="11" t="s">
        <v>34</v>
      </c>
      <c r="AX105" s="11" t="s">
        <v>71</v>
      </c>
      <c r="AY105" s="245" t="s">
        <v>168</v>
      </c>
    </row>
    <row r="106" s="12" customFormat="1">
      <c r="B106" s="246"/>
      <c r="C106" s="247"/>
      <c r="D106" s="232" t="s">
        <v>182</v>
      </c>
      <c r="E106" s="248" t="s">
        <v>21</v>
      </c>
      <c r="F106" s="249" t="s">
        <v>184</v>
      </c>
      <c r="G106" s="247"/>
      <c r="H106" s="250">
        <v>435.60000000000002</v>
      </c>
      <c r="I106" s="251"/>
      <c r="J106" s="247"/>
      <c r="K106" s="247"/>
      <c r="L106" s="252"/>
      <c r="M106" s="253"/>
      <c r="N106" s="254"/>
      <c r="O106" s="254"/>
      <c r="P106" s="254"/>
      <c r="Q106" s="254"/>
      <c r="R106" s="254"/>
      <c r="S106" s="254"/>
      <c r="T106" s="255"/>
      <c r="AT106" s="256" t="s">
        <v>182</v>
      </c>
      <c r="AU106" s="256" t="s">
        <v>81</v>
      </c>
      <c r="AV106" s="12" t="s">
        <v>175</v>
      </c>
      <c r="AW106" s="12" t="s">
        <v>34</v>
      </c>
      <c r="AX106" s="12" t="s">
        <v>79</v>
      </c>
      <c r="AY106" s="256" t="s">
        <v>168</v>
      </c>
    </row>
    <row r="107" s="1" customFormat="1" ht="38.25" customHeight="1">
      <c r="B107" s="45"/>
      <c r="C107" s="220" t="s">
        <v>208</v>
      </c>
      <c r="D107" s="220" t="s">
        <v>170</v>
      </c>
      <c r="E107" s="221" t="s">
        <v>1817</v>
      </c>
      <c r="F107" s="222" t="s">
        <v>1818</v>
      </c>
      <c r="G107" s="223" t="s">
        <v>173</v>
      </c>
      <c r="H107" s="224">
        <v>435.60000000000002</v>
      </c>
      <c r="I107" s="225"/>
      <c r="J107" s="226">
        <f>ROUND(I107*H107,2)</f>
        <v>0</v>
      </c>
      <c r="K107" s="222" t="s">
        <v>174</v>
      </c>
      <c r="L107" s="71"/>
      <c r="M107" s="227" t="s">
        <v>21</v>
      </c>
      <c r="N107" s="228" t="s">
        <v>42</v>
      </c>
      <c r="O107" s="46"/>
      <c r="P107" s="229">
        <f>O107*H107</f>
        <v>0</v>
      </c>
      <c r="Q107" s="229">
        <v>0</v>
      </c>
      <c r="R107" s="229">
        <f>Q107*H107</f>
        <v>0</v>
      </c>
      <c r="S107" s="229">
        <v>0</v>
      </c>
      <c r="T107" s="230">
        <f>S107*H107</f>
        <v>0</v>
      </c>
      <c r="AR107" s="23" t="s">
        <v>175</v>
      </c>
      <c r="AT107" s="23" t="s">
        <v>170</v>
      </c>
      <c r="AU107" s="23" t="s">
        <v>81</v>
      </c>
      <c r="AY107" s="23" t="s">
        <v>168</v>
      </c>
      <c r="BE107" s="231">
        <f>IF(N107="základní",J107,0)</f>
        <v>0</v>
      </c>
      <c r="BF107" s="231">
        <f>IF(N107="snížená",J107,0)</f>
        <v>0</v>
      </c>
      <c r="BG107" s="231">
        <f>IF(N107="zákl. přenesená",J107,0)</f>
        <v>0</v>
      </c>
      <c r="BH107" s="231">
        <f>IF(N107="sníž. přenesená",J107,0)</f>
        <v>0</v>
      </c>
      <c r="BI107" s="231">
        <f>IF(N107="nulová",J107,0)</f>
        <v>0</v>
      </c>
      <c r="BJ107" s="23" t="s">
        <v>79</v>
      </c>
      <c r="BK107" s="231">
        <f>ROUND(I107*H107,2)</f>
        <v>0</v>
      </c>
      <c r="BL107" s="23" t="s">
        <v>175</v>
      </c>
      <c r="BM107" s="23" t="s">
        <v>249</v>
      </c>
    </row>
    <row r="108" s="1" customFormat="1" ht="38.25" customHeight="1">
      <c r="B108" s="45"/>
      <c r="C108" s="220" t="s">
        <v>212</v>
      </c>
      <c r="D108" s="220" t="s">
        <v>170</v>
      </c>
      <c r="E108" s="221" t="s">
        <v>1819</v>
      </c>
      <c r="F108" s="222" t="s">
        <v>1820</v>
      </c>
      <c r="G108" s="223" t="s">
        <v>205</v>
      </c>
      <c r="H108" s="224">
        <v>174.24000000000001</v>
      </c>
      <c r="I108" s="225"/>
      <c r="J108" s="226">
        <f>ROUND(I108*H108,2)</f>
        <v>0</v>
      </c>
      <c r="K108" s="222" t="s">
        <v>174</v>
      </c>
      <c r="L108" s="71"/>
      <c r="M108" s="227" t="s">
        <v>21</v>
      </c>
      <c r="N108" s="228" t="s">
        <v>42</v>
      </c>
      <c r="O108" s="46"/>
      <c r="P108" s="229">
        <f>O108*H108</f>
        <v>0</v>
      </c>
      <c r="Q108" s="229">
        <v>0</v>
      </c>
      <c r="R108" s="229">
        <f>Q108*H108</f>
        <v>0</v>
      </c>
      <c r="S108" s="229">
        <v>0</v>
      </c>
      <c r="T108" s="230">
        <f>S108*H108</f>
        <v>0</v>
      </c>
      <c r="AR108" s="23" t="s">
        <v>175</v>
      </c>
      <c r="AT108" s="23" t="s">
        <v>170</v>
      </c>
      <c r="AU108" s="23" t="s">
        <v>81</v>
      </c>
      <c r="AY108" s="23" t="s">
        <v>168</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175</v>
      </c>
      <c r="BM108" s="23" t="s">
        <v>258</v>
      </c>
    </row>
    <row r="109" s="1" customFormat="1" ht="38.25" customHeight="1">
      <c r="B109" s="45"/>
      <c r="C109" s="220" t="s">
        <v>217</v>
      </c>
      <c r="D109" s="220" t="s">
        <v>170</v>
      </c>
      <c r="E109" s="221" t="s">
        <v>1821</v>
      </c>
      <c r="F109" s="222" t="s">
        <v>1822</v>
      </c>
      <c r="G109" s="223" t="s">
        <v>205</v>
      </c>
      <c r="H109" s="224">
        <v>261.36000000000001</v>
      </c>
      <c r="I109" s="225"/>
      <c r="J109" s="226">
        <f>ROUND(I109*H109,2)</f>
        <v>0</v>
      </c>
      <c r="K109" s="222" t="s">
        <v>174</v>
      </c>
      <c r="L109" s="71"/>
      <c r="M109" s="227" t="s">
        <v>21</v>
      </c>
      <c r="N109" s="228" t="s">
        <v>42</v>
      </c>
      <c r="O109" s="46"/>
      <c r="P109" s="229">
        <f>O109*H109</f>
        <v>0</v>
      </c>
      <c r="Q109" s="229">
        <v>0</v>
      </c>
      <c r="R109" s="229">
        <f>Q109*H109</f>
        <v>0</v>
      </c>
      <c r="S109" s="229">
        <v>0</v>
      </c>
      <c r="T109" s="230">
        <f>S109*H109</f>
        <v>0</v>
      </c>
      <c r="AR109" s="23" t="s">
        <v>175</v>
      </c>
      <c r="AT109" s="23" t="s">
        <v>170</v>
      </c>
      <c r="AU109" s="23" t="s">
        <v>81</v>
      </c>
      <c r="AY109" s="23" t="s">
        <v>168</v>
      </c>
      <c r="BE109" s="231">
        <f>IF(N109="základní",J109,0)</f>
        <v>0</v>
      </c>
      <c r="BF109" s="231">
        <f>IF(N109="snížená",J109,0)</f>
        <v>0</v>
      </c>
      <c r="BG109" s="231">
        <f>IF(N109="zákl. přenesená",J109,0)</f>
        <v>0</v>
      </c>
      <c r="BH109" s="231">
        <f>IF(N109="sníž. přenesená",J109,0)</f>
        <v>0</v>
      </c>
      <c r="BI109" s="231">
        <f>IF(N109="nulová",J109,0)</f>
        <v>0</v>
      </c>
      <c r="BJ109" s="23" t="s">
        <v>79</v>
      </c>
      <c r="BK109" s="231">
        <f>ROUND(I109*H109,2)</f>
        <v>0</v>
      </c>
      <c r="BL109" s="23" t="s">
        <v>175</v>
      </c>
      <c r="BM109" s="23" t="s">
        <v>269</v>
      </c>
    </row>
    <row r="110" s="1" customFormat="1" ht="38.25" customHeight="1">
      <c r="B110" s="45"/>
      <c r="C110" s="220" t="s">
        <v>222</v>
      </c>
      <c r="D110" s="220" t="s">
        <v>170</v>
      </c>
      <c r="E110" s="221" t="s">
        <v>213</v>
      </c>
      <c r="F110" s="222" t="s">
        <v>214</v>
      </c>
      <c r="G110" s="223" t="s">
        <v>205</v>
      </c>
      <c r="H110" s="224">
        <v>43.560000000000002</v>
      </c>
      <c r="I110" s="225"/>
      <c r="J110" s="226">
        <f>ROUND(I110*H110,2)</f>
        <v>0</v>
      </c>
      <c r="K110" s="222" t="s">
        <v>174</v>
      </c>
      <c r="L110" s="71"/>
      <c r="M110" s="227" t="s">
        <v>21</v>
      </c>
      <c r="N110" s="228" t="s">
        <v>42</v>
      </c>
      <c r="O110" s="46"/>
      <c r="P110" s="229">
        <f>O110*H110</f>
        <v>0</v>
      </c>
      <c r="Q110" s="229">
        <v>0</v>
      </c>
      <c r="R110" s="229">
        <f>Q110*H110</f>
        <v>0</v>
      </c>
      <c r="S110" s="229">
        <v>0</v>
      </c>
      <c r="T110" s="230">
        <f>S110*H110</f>
        <v>0</v>
      </c>
      <c r="AR110" s="23" t="s">
        <v>175</v>
      </c>
      <c r="AT110" s="23" t="s">
        <v>170</v>
      </c>
      <c r="AU110" s="23" t="s">
        <v>81</v>
      </c>
      <c r="AY110" s="23" t="s">
        <v>168</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175</v>
      </c>
      <c r="BM110" s="23" t="s">
        <v>278</v>
      </c>
    </row>
    <row r="111" s="1" customFormat="1" ht="25.5" customHeight="1">
      <c r="B111" s="45"/>
      <c r="C111" s="220" t="s">
        <v>227</v>
      </c>
      <c r="D111" s="220" t="s">
        <v>170</v>
      </c>
      <c r="E111" s="221" t="s">
        <v>223</v>
      </c>
      <c r="F111" s="222" t="s">
        <v>224</v>
      </c>
      <c r="G111" s="223" t="s">
        <v>205</v>
      </c>
      <c r="H111" s="224">
        <v>174.24000000000001</v>
      </c>
      <c r="I111" s="225"/>
      <c r="J111" s="226">
        <f>ROUND(I111*H111,2)</f>
        <v>0</v>
      </c>
      <c r="K111" s="222" t="s">
        <v>174</v>
      </c>
      <c r="L111" s="71"/>
      <c r="M111" s="227" t="s">
        <v>21</v>
      </c>
      <c r="N111" s="228" t="s">
        <v>42</v>
      </c>
      <c r="O111" s="46"/>
      <c r="P111" s="229">
        <f>O111*H111</f>
        <v>0</v>
      </c>
      <c r="Q111" s="229">
        <v>0</v>
      </c>
      <c r="R111" s="229">
        <f>Q111*H111</f>
        <v>0</v>
      </c>
      <c r="S111" s="229">
        <v>0</v>
      </c>
      <c r="T111" s="230">
        <f>S111*H111</f>
        <v>0</v>
      </c>
      <c r="AR111" s="23" t="s">
        <v>175</v>
      </c>
      <c r="AT111" s="23" t="s">
        <v>170</v>
      </c>
      <c r="AU111" s="23" t="s">
        <v>81</v>
      </c>
      <c r="AY111" s="23" t="s">
        <v>168</v>
      </c>
      <c r="BE111" s="231">
        <f>IF(N111="základní",J111,0)</f>
        <v>0</v>
      </c>
      <c r="BF111" s="231">
        <f>IF(N111="snížená",J111,0)</f>
        <v>0</v>
      </c>
      <c r="BG111" s="231">
        <f>IF(N111="zákl. přenesená",J111,0)</f>
        <v>0</v>
      </c>
      <c r="BH111" s="231">
        <f>IF(N111="sníž. přenesená",J111,0)</f>
        <v>0</v>
      </c>
      <c r="BI111" s="231">
        <f>IF(N111="nulová",J111,0)</f>
        <v>0</v>
      </c>
      <c r="BJ111" s="23" t="s">
        <v>79</v>
      </c>
      <c r="BK111" s="231">
        <f>ROUND(I111*H111,2)</f>
        <v>0</v>
      </c>
      <c r="BL111" s="23" t="s">
        <v>175</v>
      </c>
      <c r="BM111" s="23" t="s">
        <v>288</v>
      </c>
    </row>
    <row r="112" s="1" customFormat="1" ht="16.5" customHeight="1">
      <c r="B112" s="45"/>
      <c r="C112" s="220" t="s">
        <v>232</v>
      </c>
      <c r="D112" s="220" t="s">
        <v>170</v>
      </c>
      <c r="E112" s="221" t="s">
        <v>228</v>
      </c>
      <c r="F112" s="222" t="s">
        <v>229</v>
      </c>
      <c r="G112" s="223" t="s">
        <v>205</v>
      </c>
      <c r="H112" s="224">
        <v>43.560000000000002</v>
      </c>
      <c r="I112" s="225"/>
      <c r="J112" s="226">
        <f>ROUND(I112*H112,2)</f>
        <v>0</v>
      </c>
      <c r="K112" s="222" t="s">
        <v>174</v>
      </c>
      <c r="L112" s="71"/>
      <c r="M112" s="227" t="s">
        <v>21</v>
      </c>
      <c r="N112" s="228" t="s">
        <v>42</v>
      </c>
      <c r="O112" s="46"/>
      <c r="P112" s="229">
        <f>O112*H112</f>
        <v>0</v>
      </c>
      <c r="Q112" s="229">
        <v>0</v>
      </c>
      <c r="R112" s="229">
        <f>Q112*H112</f>
        <v>0</v>
      </c>
      <c r="S112" s="229">
        <v>0</v>
      </c>
      <c r="T112" s="230">
        <f>S112*H112</f>
        <v>0</v>
      </c>
      <c r="AR112" s="23" t="s">
        <v>175</v>
      </c>
      <c r="AT112" s="23" t="s">
        <v>170</v>
      </c>
      <c r="AU112" s="23" t="s">
        <v>81</v>
      </c>
      <c r="AY112" s="23" t="s">
        <v>168</v>
      </c>
      <c r="BE112" s="231">
        <f>IF(N112="základní",J112,0)</f>
        <v>0</v>
      </c>
      <c r="BF112" s="231">
        <f>IF(N112="snížená",J112,0)</f>
        <v>0</v>
      </c>
      <c r="BG112" s="231">
        <f>IF(N112="zákl. přenesená",J112,0)</f>
        <v>0</v>
      </c>
      <c r="BH112" s="231">
        <f>IF(N112="sníž. přenesená",J112,0)</f>
        <v>0</v>
      </c>
      <c r="BI112" s="231">
        <f>IF(N112="nulová",J112,0)</f>
        <v>0</v>
      </c>
      <c r="BJ112" s="23" t="s">
        <v>79</v>
      </c>
      <c r="BK112" s="231">
        <f>ROUND(I112*H112,2)</f>
        <v>0</v>
      </c>
      <c r="BL112" s="23" t="s">
        <v>175</v>
      </c>
      <c r="BM112" s="23" t="s">
        <v>298</v>
      </c>
    </row>
    <row r="113" s="1" customFormat="1" ht="25.5" customHeight="1">
      <c r="B113" s="45"/>
      <c r="C113" s="220" t="s">
        <v>239</v>
      </c>
      <c r="D113" s="220" t="s">
        <v>170</v>
      </c>
      <c r="E113" s="221" t="s">
        <v>233</v>
      </c>
      <c r="F113" s="222" t="s">
        <v>234</v>
      </c>
      <c r="G113" s="223" t="s">
        <v>235</v>
      </c>
      <c r="H113" s="224">
        <v>87.120000000000005</v>
      </c>
      <c r="I113" s="225"/>
      <c r="J113" s="226">
        <f>ROUND(I113*H113,2)</f>
        <v>0</v>
      </c>
      <c r="K113" s="222" t="s">
        <v>174</v>
      </c>
      <c r="L113" s="71"/>
      <c r="M113" s="227" t="s">
        <v>21</v>
      </c>
      <c r="N113" s="228" t="s">
        <v>42</v>
      </c>
      <c r="O113" s="46"/>
      <c r="P113" s="229">
        <f>O113*H113</f>
        <v>0</v>
      </c>
      <c r="Q113" s="229">
        <v>0</v>
      </c>
      <c r="R113" s="229">
        <f>Q113*H113</f>
        <v>0</v>
      </c>
      <c r="S113" s="229">
        <v>0</v>
      </c>
      <c r="T113" s="230">
        <f>S113*H113</f>
        <v>0</v>
      </c>
      <c r="AR113" s="23" t="s">
        <v>175</v>
      </c>
      <c r="AT113" s="23" t="s">
        <v>170</v>
      </c>
      <c r="AU113" s="23" t="s">
        <v>81</v>
      </c>
      <c r="AY113" s="23" t="s">
        <v>168</v>
      </c>
      <c r="BE113" s="231">
        <f>IF(N113="základní",J113,0)</f>
        <v>0</v>
      </c>
      <c r="BF113" s="231">
        <f>IF(N113="snížená",J113,0)</f>
        <v>0</v>
      </c>
      <c r="BG113" s="231">
        <f>IF(N113="zákl. přenesená",J113,0)</f>
        <v>0</v>
      </c>
      <c r="BH113" s="231">
        <f>IF(N113="sníž. přenesená",J113,0)</f>
        <v>0</v>
      </c>
      <c r="BI113" s="231">
        <f>IF(N113="nulová",J113,0)</f>
        <v>0</v>
      </c>
      <c r="BJ113" s="23" t="s">
        <v>79</v>
      </c>
      <c r="BK113" s="231">
        <f>ROUND(I113*H113,2)</f>
        <v>0</v>
      </c>
      <c r="BL113" s="23" t="s">
        <v>175</v>
      </c>
      <c r="BM113" s="23" t="s">
        <v>308</v>
      </c>
    </row>
    <row r="114" s="13" customFormat="1">
      <c r="B114" s="276"/>
      <c r="C114" s="277"/>
      <c r="D114" s="232" t="s">
        <v>182</v>
      </c>
      <c r="E114" s="278" t="s">
        <v>21</v>
      </c>
      <c r="F114" s="279" t="s">
        <v>1823</v>
      </c>
      <c r="G114" s="277"/>
      <c r="H114" s="278" t="s">
        <v>21</v>
      </c>
      <c r="I114" s="280"/>
      <c r="J114" s="277"/>
      <c r="K114" s="277"/>
      <c r="L114" s="281"/>
      <c r="M114" s="282"/>
      <c r="N114" s="283"/>
      <c r="O114" s="283"/>
      <c r="P114" s="283"/>
      <c r="Q114" s="283"/>
      <c r="R114" s="283"/>
      <c r="S114" s="283"/>
      <c r="T114" s="284"/>
      <c r="AT114" s="285" t="s">
        <v>182</v>
      </c>
      <c r="AU114" s="285" t="s">
        <v>81</v>
      </c>
      <c r="AV114" s="13" t="s">
        <v>79</v>
      </c>
      <c r="AW114" s="13" t="s">
        <v>34</v>
      </c>
      <c r="AX114" s="13" t="s">
        <v>71</v>
      </c>
      <c r="AY114" s="285" t="s">
        <v>168</v>
      </c>
    </row>
    <row r="115" s="11" customFormat="1">
      <c r="B115" s="235"/>
      <c r="C115" s="236"/>
      <c r="D115" s="232" t="s">
        <v>182</v>
      </c>
      <c r="E115" s="237" t="s">
        <v>21</v>
      </c>
      <c r="F115" s="238" t="s">
        <v>1971</v>
      </c>
      <c r="G115" s="236"/>
      <c r="H115" s="239">
        <v>87.120000000000005</v>
      </c>
      <c r="I115" s="240"/>
      <c r="J115" s="236"/>
      <c r="K115" s="236"/>
      <c r="L115" s="241"/>
      <c r="M115" s="242"/>
      <c r="N115" s="243"/>
      <c r="O115" s="243"/>
      <c r="P115" s="243"/>
      <c r="Q115" s="243"/>
      <c r="R115" s="243"/>
      <c r="S115" s="243"/>
      <c r="T115" s="244"/>
      <c r="AT115" s="245" t="s">
        <v>182</v>
      </c>
      <c r="AU115" s="245" t="s">
        <v>81</v>
      </c>
      <c r="AV115" s="11" t="s">
        <v>81</v>
      </c>
      <c r="AW115" s="11" t="s">
        <v>34</v>
      </c>
      <c r="AX115" s="11" t="s">
        <v>71</v>
      </c>
      <c r="AY115" s="245" t="s">
        <v>168</v>
      </c>
    </row>
    <row r="116" s="12" customFormat="1">
      <c r="B116" s="246"/>
      <c r="C116" s="247"/>
      <c r="D116" s="232" t="s">
        <v>182</v>
      </c>
      <c r="E116" s="248" t="s">
        <v>21</v>
      </c>
      <c r="F116" s="249" t="s">
        <v>184</v>
      </c>
      <c r="G116" s="247"/>
      <c r="H116" s="250">
        <v>87.120000000000005</v>
      </c>
      <c r="I116" s="251"/>
      <c r="J116" s="247"/>
      <c r="K116" s="247"/>
      <c r="L116" s="252"/>
      <c r="M116" s="253"/>
      <c r="N116" s="254"/>
      <c r="O116" s="254"/>
      <c r="P116" s="254"/>
      <c r="Q116" s="254"/>
      <c r="R116" s="254"/>
      <c r="S116" s="254"/>
      <c r="T116" s="255"/>
      <c r="AT116" s="256" t="s">
        <v>182</v>
      </c>
      <c r="AU116" s="256" t="s">
        <v>81</v>
      </c>
      <c r="AV116" s="12" t="s">
        <v>175</v>
      </c>
      <c r="AW116" s="12" t="s">
        <v>34</v>
      </c>
      <c r="AX116" s="12" t="s">
        <v>79</v>
      </c>
      <c r="AY116" s="256" t="s">
        <v>168</v>
      </c>
    </row>
    <row r="117" s="1" customFormat="1" ht="25.5" customHeight="1">
      <c r="B117" s="45"/>
      <c r="C117" s="220" t="s">
        <v>10</v>
      </c>
      <c r="D117" s="220" t="s">
        <v>170</v>
      </c>
      <c r="E117" s="221" t="s">
        <v>1825</v>
      </c>
      <c r="F117" s="222" t="s">
        <v>1826</v>
      </c>
      <c r="G117" s="223" t="s">
        <v>205</v>
      </c>
      <c r="H117" s="224">
        <v>130.68000000000001</v>
      </c>
      <c r="I117" s="225"/>
      <c r="J117" s="226">
        <f>ROUND(I117*H117,2)</f>
        <v>0</v>
      </c>
      <c r="K117" s="222" t="s">
        <v>174</v>
      </c>
      <c r="L117" s="71"/>
      <c r="M117" s="227" t="s">
        <v>21</v>
      </c>
      <c r="N117" s="228" t="s">
        <v>42</v>
      </c>
      <c r="O117" s="46"/>
      <c r="P117" s="229">
        <f>O117*H117</f>
        <v>0</v>
      </c>
      <c r="Q117" s="229">
        <v>0</v>
      </c>
      <c r="R117" s="229">
        <f>Q117*H117</f>
        <v>0</v>
      </c>
      <c r="S117" s="229">
        <v>0</v>
      </c>
      <c r="T117" s="230">
        <f>S117*H117</f>
        <v>0</v>
      </c>
      <c r="AR117" s="23" t="s">
        <v>175</v>
      </c>
      <c r="AT117" s="23" t="s">
        <v>170</v>
      </c>
      <c r="AU117" s="23" t="s">
        <v>81</v>
      </c>
      <c r="AY117" s="23" t="s">
        <v>168</v>
      </c>
      <c r="BE117" s="231">
        <f>IF(N117="základní",J117,0)</f>
        <v>0</v>
      </c>
      <c r="BF117" s="231">
        <f>IF(N117="snížená",J117,0)</f>
        <v>0</v>
      </c>
      <c r="BG117" s="231">
        <f>IF(N117="zákl. přenesená",J117,0)</f>
        <v>0</v>
      </c>
      <c r="BH117" s="231">
        <f>IF(N117="sníž. přenesená",J117,0)</f>
        <v>0</v>
      </c>
      <c r="BI117" s="231">
        <f>IF(N117="nulová",J117,0)</f>
        <v>0</v>
      </c>
      <c r="BJ117" s="23" t="s">
        <v>79</v>
      </c>
      <c r="BK117" s="231">
        <f>ROUND(I117*H117,2)</f>
        <v>0</v>
      </c>
      <c r="BL117" s="23" t="s">
        <v>175</v>
      </c>
      <c r="BM117" s="23" t="s">
        <v>317</v>
      </c>
    </row>
    <row r="118" s="1" customFormat="1" ht="38.25" customHeight="1">
      <c r="B118" s="45"/>
      <c r="C118" s="220" t="s">
        <v>249</v>
      </c>
      <c r="D118" s="220" t="s">
        <v>170</v>
      </c>
      <c r="E118" s="221" t="s">
        <v>1827</v>
      </c>
      <c r="F118" s="222" t="s">
        <v>1828</v>
      </c>
      <c r="G118" s="223" t="s">
        <v>205</v>
      </c>
      <c r="H118" s="224">
        <v>35.640000000000001</v>
      </c>
      <c r="I118" s="225"/>
      <c r="J118" s="226">
        <f>ROUND(I118*H118,2)</f>
        <v>0</v>
      </c>
      <c r="K118" s="222" t="s">
        <v>174</v>
      </c>
      <c r="L118" s="71"/>
      <c r="M118" s="227" t="s">
        <v>21</v>
      </c>
      <c r="N118" s="228" t="s">
        <v>42</v>
      </c>
      <c r="O118" s="46"/>
      <c r="P118" s="229">
        <f>O118*H118</f>
        <v>0</v>
      </c>
      <c r="Q118" s="229">
        <v>0</v>
      </c>
      <c r="R118" s="229">
        <f>Q118*H118</f>
        <v>0</v>
      </c>
      <c r="S118" s="229">
        <v>0</v>
      </c>
      <c r="T118" s="230">
        <f>S118*H118</f>
        <v>0</v>
      </c>
      <c r="AR118" s="23" t="s">
        <v>175</v>
      </c>
      <c r="AT118" s="23" t="s">
        <v>170</v>
      </c>
      <c r="AU118" s="23" t="s">
        <v>81</v>
      </c>
      <c r="AY118" s="23" t="s">
        <v>168</v>
      </c>
      <c r="BE118" s="231">
        <f>IF(N118="základní",J118,0)</f>
        <v>0</v>
      </c>
      <c r="BF118" s="231">
        <f>IF(N118="snížená",J118,0)</f>
        <v>0</v>
      </c>
      <c r="BG118" s="231">
        <f>IF(N118="zákl. přenesená",J118,0)</f>
        <v>0</v>
      </c>
      <c r="BH118" s="231">
        <f>IF(N118="sníž. přenesená",J118,0)</f>
        <v>0</v>
      </c>
      <c r="BI118" s="231">
        <f>IF(N118="nulová",J118,0)</f>
        <v>0</v>
      </c>
      <c r="BJ118" s="23" t="s">
        <v>79</v>
      </c>
      <c r="BK118" s="231">
        <f>ROUND(I118*H118,2)</f>
        <v>0</v>
      </c>
      <c r="BL118" s="23" t="s">
        <v>175</v>
      </c>
      <c r="BM118" s="23" t="s">
        <v>328</v>
      </c>
    </row>
    <row r="119" s="11" customFormat="1">
      <c r="B119" s="235"/>
      <c r="C119" s="236"/>
      <c r="D119" s="232" t="s">
        <v>182</v>
      </c>
      <c r="E119" s="237" t="s">
        <v>21</v>
      </c>
      <c r="F119" s="238" t="s">
        <v>1972</v>
      </c>
      <c r="G119" s="236"/>
      <c r="H119" s="239">
        <v>35.640000000000001</v>
      </c>
      <c r="I119" s="240"/>
      <c r="J119" s="236"/>
      <c r="K119" s="236"/>
      <c r="L119" s="241"/>
      <c r="M119" s="242"/>
      <c r="N119" s="243"/>
      <c r="O119" s="243"/>
      <c r="P119" s="243"/>
      <c r="Q119" s="243"/>
      <c r="R119" s="243"/>
      <c r="S119" s="243"/>
      <c r="T119" s="244"/>
      <c r="AT119" s="245" t="s">
        <v>182</v>
      </c>
      <c r="AU119" s="245" t="s">
        <v>81</v>
      </c>
      <c r="AV119" s="11" t="s">
        <v>81</v>
      </c>
      <c r="AW119" s="11" t="s">
        <v>34</v>
      </c>
      <c r="AX119" s="11" t="s">
        <v>71</v>
      </c>
      <c r="AY119" s="245" t="s">
        <v>168</v>
      </c>
    </row>
    <row r="120" s="12" customFormat="1">
      <c r="B120" s="246"/>
      <c r="C120" s="247"/>
      <c r="D120" s="232" t="s">
        <v>182</v>
      </c>
      <c r="E120" s="248" t="s">
        <v>21</v>
      </c>
      <c r="F120" s="249" t="s">
        <v>184</v>
      </c>
      <c r="G120" s="247"/>
      <c r="H120" s="250">
        <v>35.640000000000001</v>
      </c>
      <c r="I120" s="251"/>
      <c r="J120" s="247"/>
      <c r="K120" s="247"/>
      <c r="L120" s="252"/>
      <c r="M120" s="253"/>
      <c r="N120" s="254"/>
      <c r="O120" s="254"/>
      <c r="P120" s="254"/>
      <c r="Q120" s="254"/>
      <c r="R120" s="254"/>
      <c r="S120" s="254"/>
      <c r="T120" s="255"/>
      <c r="AT120" s="256" t="s">
        <v>182</v>
      </c>
      <c r="AU120" s="256" t="s">
        <v>81</v>
      </c>
      <c r="AV120" s="12" t="s">
        <v>175</v>
      </c>
      <c r="AW120" s="12" t="s">
        <v>34</v>
      </c>
      <c r="AX120" s="12" t="s">
        <v>79</v>
      </c>
      <c r="AY120" s="256" t="s">
        <v>168</v>
      </c>
    </row>
    <row r="121" s="1" customFormat="1" ht="16.5" customHeight="1">
      <c r="B121" s="45"/>
      <c r="C121" s="257" t="s">
        <v>253</v>
      </c>
      <c r="D121" s="257" t="s">
        <v>259</v>
      </c>
      <c r="E121" s="258" t="s">
        <v>1830</v>
      </c>
      <c r="F121" s="259" t="s">
        <v>1831</v>
      </c>
      <c r="G121" s="260" t="s">
        <v>235</v>
      </c>
      <c r="H121" s="261">
        <v>71.280000000000001</v>
      </c>
      <c r="I121" s="262"/>
      <c r="J121" s="263">
        <f>ROUND(I121*H121,2)</f>
        <v>0</v>
      </c>
      <c r="K121" s="259" t="s">
        <v>174</v>
      </c>
      <c r="L121" s="264"/>
      <c r="M121" s="265" t="s">
        <v>21</v>
      </c>
      <c r="N121" s="266" t="s">
        <v>42</v>
      </c>
      <c r="O121" s="46"/>
      <c r="P121" s="229">
        <f>O121*H121</f>
        <v>0</v>
      </c>
      <c r="Q121" s="229">
        <v>0</v>
      </c>
      <c r="R121" s="229">
        <f>Q121*H121</f>
        <v>0</v>
      </c>
      <c r="S121" s="229">
        <v>0</v>
      </c>
      <c r="T121" s="230">
        <f>S121*H121</f>
        <v>0</v>
      </c>
      <c r="AR121" s="23" t="s">
        <v>208</v>
      </c>
      <c r="AT121" s="23" t="s">
        <v>259</v>
      </c>
      <c r="AU121" s="23" t="s">
        <v>81</v>
      </c>
      <c r="AY121" s="23" t="s">
        <v>168</v>
      </c>
      <c r="BE121" s="231">
        <f>IF(N121="základní",J121,0)</f>
        <v>0</v>
      </c>
      <c r="BF121" s="231">
        <f>IF(N121="snížená",J121,0)</f>
        <v>0</v>
      </c>
      <c r="BG121" s="231">
        <f>IF(N121="zákl. přenesená",J121,0)</f>
        <v>0</v>
      </c>
      <c r="BH121" s="231">
        <f>IF(N121="sníž. přenesená",J121,0)</f>
        <v>0</v>
      </c>
      <c r="BI121" s="231">
        <f>IF(N121="nulová",J121,0)</f>
        <v>0</v>
      </c>
      <c r="BJ121" s="23" t="s">
        <v>79</v>
      </c>
      <c r="BK121" s="231">
        <f>ROUND(I121*H121,2)</f>
        <v>0</v>
      </c>
      <c r="BL121" s="23" t="s">
        <v>175</v>
      </c>
      <c r="BM121" s="23" t="s">
        <v>338</v>
      </c>
    </row>
    <row r="122" s="13" customFormat="1">
      <c r="B122" s="276"/>
      <c r="C122" s="277"/>
      <c r="D122" s="232" t="s">
        <v>182</v>
      </c>
      <c r="E122" s="278" t="s">
        <v>21</v>
      </c>
      <c r="F122" s="279" t="s">
        <v>1832</v>
      </c>
      <c r="G122" s="277"/>
      <c r="H122" s="278" t="s">
        <v>21</v>
      </c>
      <c r="I122" s="280"/>
      <c r="J122" s="277"/>
      <c r="K122" s="277"/>
      <c r="L122" s="281"/>
      <c r="M122" s="282"/>
      <c r="N122" s="283"/>
      <c r="O122" s="283"/>
      <c r="P122" s="283"/>
      <c r="Q122" s="283"/>
      <c r="R122" s="283"/>
      <c r="S122" s="283"/>
      <c r="T122" s="284"/>
      <c r="AT122" s="285" t="s">
        <v>182</v>
      </c>
      <c r="AU122" s="285" t="s">
        <v>81</v>
      </c>
      <c r="AV122" s="13" t="s">
        <v>79</v>
      </c>
      <c r="AW122" s="13" t="s">
        <v>34</v>
      </c>
      <c r="AX122" s="13" t="s">
        <v>71</v>
      </c>
      <c r="AY122" s="285" t="s">
        <v>168</v>
      </c>
    </row>
    <row r="123" s="11" customFormat="1">
      <c r="B123" s="235"/>
      <c r="C123" s="236"/>
      <c r="D123" s="232" t="s">
        <v>182</v>
      </c>
      <c r="E123" s="237" t="s">
        <v>21</v>
      </c>
      <c r="F123" s="238" t="s">
        <v>1973</v>
      </c>
      <c r="G123" s="236"/>
      <c r="H123" s="239">
        <v>71.280000000000001</v>
      </c>
      <c r="I123" s="240"/>
      <c r="J123" s="236"/>
      <c r="K123" s="236"/>
      <c r="L123" s="241"/>
      <c r="M123" s="242"/>
      <c r="N123" s="243"/>
      <c r="O123" s="243"/>
      <c r="P123" s="243"/>
      <c r="Q123" s="243"/>
      <c r="R123" s="243"/>
      <c r="S123" s="243"/>
      <c r="T123" s="244"/>
      <c r="AT123" s="245" t="s">
        <v>182</v>
      </c>
      <c r="AU123" s="245" t="s">
        <v>81</v>
      </c>
      <c r="AV123" s="11" t="s">
        <v>81</v>
      </c>
      <c r="AW123" s="11" t="s">
        <v>34</v>
      </c>
      <c r="AX123" s="11" t="s">
        <v>71</v>
      </c>
      <c r="AY123" s="245" t="s">
        <v>168</v>
      </c>
    </row>
    <row r="124" s="12" customFormat="1">
      <c r="B124" s="246"/>
      <c r="C124" s="247"/>
      <c r="D124" s="232" t="s">
        <v>182</v>
      </c>
      <c r="E124" s="248" t="s">
        <v>21</v>
      </c>
      <c r="F124" s="249" t="s">
        <v>184</v>
      </c>
      <c r="G124" s="247"/>
      <c r="H124" s="250">
        <v>71.280000000000001</v>
      </c>
      <c r="I124" s="251"/>
      <c r="J124" s="247"/>
      <c r="K124" s="247"/>
      <c r="L124" s="252"/>
      <c r="M124" s="253"/>
      <c r="N124" s="254"/>
      <c r="O124" s="254"/>
      <c r="P124" s="254"/>
      <c r="Q124" s="254"/>
      <c r="R124" s="254"/>
      <c r="S124" s="254"/>
      <c r="T124" s="255"/>
      <c r="AT124" s="256" t="s">
        <v>182</v>
      </c>
      <c r="AU124" s="256" t="s">
        <v>81</v>
      </c>
      <c r="AV124" s="12" t="s">
        <v>175</v>
      </c>
      <c r="AW124" s="12" t="s">
        <v>34</v>
      </c>
      <c r="AX124" s="12" t="s">
        <v>79</v>
      </c>
      <c r="AY124" s="256" t="s">
        <v>168</v>
      </c>
    </row>
    <row r="125" s="1" customFormat="1" ht="25.5" customHeight="1">
      <c r="B125" s="45"/>
      <c r="C125" s="220" t="s">
        <v>258</v>
      </c>
      <c r="D125" s="220" t="s">
        <v>170</v>
      </c>
      <c r="E125" s="221" t="s">
        <v>1476</v>
      </c>
      <c r="F125" s="222" t="s">
        <v>1477</v>
      </c>
      <c r="G125" s="223" t="s">
        <v>173</v>
      </c>
      <c r="H125" s="224">
        <v>30.300000000000001</v>
      </c>
      <c r="I125" s="225"/>
      <c r="J125" s="226">
        <f>ROUND(I125*H125,2)</f>
        <v>0</v>
      </c>
      <c r="K125" s="222" t="s">
        <v>174</v>
      </c>
      <c r="L125" s="71"/>
      <c r="M125" s="227" t="s">
        <v>21</v>
      </c>
      <c r="N125" s="228" t="s">
        <v>42</v>
      </c>
      <c r="O125" s="46"/>
      <c r="P125" s="229">
        <f>O125*H125</f>
        <v>0</v>
      </c>
      <c r="Q125" s="229">
        <v>0</v>
      </c>
      <c r="R125" s="229">
        <f>Q125*H125</f>
        <v>0</v>
      </c>
      <c r="S125" s="229">
        <v>0</v>
      </c>
      <c r="T125" s="230">
        <f>S125*H125</f>
        <v>0</v>
      </c>
      <c r="AR125" s="23" t="s">
        <v>175</v>
      </c>
      <c r="AT125" s="23" t="s">
        <v>170</v>
      </c>
      <c r="AU125" s="23" t="s">
        <v>81</v>
      </c>
      <c r="AY125" s="23" t="s">
        <v>168</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175</v>
      </c>
      <c r="BM125" s="23" t="s">
        <v>348</v>
      </c>
    </row>
    <row r="126" s="11" customFormat="1">
      <c r="B126" s="235"/>
      <c r="C126" s="236"/>
      <c r="D126" s="232" t="s">
        <v>182</v>
      </c>
      <c r="E126" s="237" t="s">
        <v>21</v>
      </c>
      <c r="F126" s="238" t="s">
        <v>1974</v>
      </c>
      <c r="G126" s="236"/>
      <c r="H126" s="239">
        <v>30.300000000000001</v>
      </c>
      <c r="I126" s="240"/>
      <c r="J126" s="236"/>
      <c r="K126" s="236"/>
      <c r="L126" s="241"/>
      <c r="M126" s="242"/>
      <c r="N126" s="243"/>
      <c r="O126" s="243"/>
      <c r="P126" s="243"/>
      <c r="Q126" s="243"/>
      <c r="R126" s="243"/>
      <c r="S126" s="243"/>
      <c r="T126" s="244"/>
      <c r="AT126" s="245" t="s">
        <v>182</v>
      </c>
      <c r="AU126" s="245" t="s">
        <v>81</v>
      </c>
      <c r="AV126" s="11" t="s">
        <v>81</v>
      </c>
      <c r="AW126" s="11" t="s">
        <v>34</v>
      </c>
      <c r="AX126" s="11" t="s">
        <v>71</v>
      </c>
      <c r="AY126" s="245" t="s">
        <v>168</v>
      </c>
    </row>
    <row r="127" s="12" customFormat="1">
      <c r="B127" s="246"/>
      <c r="C127" s="247"/>
      <c r="D127" s="232" t="s">
        <v>182</v>
      </c>
      <c r="E127" s="248" t="s">
        <v>21</v>
      </c>
      <c r="F127" s="249" t="s">
        <v>184</v>
      </c>
      <c r="G127" s="247"/>
      <c r="H127" s="250">
        <v>30.300000000000001</v>
      </c>
      <c r="I127" s="251"/>
      <c r="J127" s="247"/>
      <c r="K127" s="247"/>
      <c r="L127" s="252"/>
      <c r="M127" s="253"/>
      <c r="N127" s="254"/>
      <c r="O127" s="254"/>
      <c r="P127" s="254"/>
      <c r="Q127" s="254"/>
      <c r="R127" s="254"/>
      <c r="S127" s="254"/>
      <c r="T127" s="255"/>
      <c r="AT127" s="256" t="s">
        <v>182</v>
      </c>
      <c r="AU127" s="256" t="s">
        <v>81</v>
      </c>
      <c r="AV127" s="12" t="s">
        <v>175</v>
      </c>
      <c r="AW127" s="12" t="s">
        <v>34</v>
      </c>
      <c r="AX127" s="12" t="s">
        <v>79</v>
      </c>
      <c r="AY127" s="256" t="s">
        <v>168</v>
      </c>
    </row>
    <row r="128" s="1" customFormat="1" ht="16.5" customHeight="1">
      <c r="B128" s="45"/>
      <c r="C128" s="257" t="s">
        <v>264</v>
      </c>
      <c r="D128" s="257" t="s">
        <v>259</v>
      </c>
      <c r="E128" s="258" t="s">
        <v>856</v>
      </c>
      <c r="F128" s="259" t="s">
        <v>857</v>
      </c>
      <c r="G128" s="260" t="s">
        <v>858</v>
      </c>
      <c r="H128" s="261">
        <v>4.5449999999999999</v>
      </c>
      <c r="I128" s="262"/>
      <c r="J128" s="263">
        <f>ROUND(I128*H128,2)</f>
        <v>0</v>
      </c>
      <c r="K128" s="259" t="s">
        <v>174</v>
      </c>
      <c r="L128" s="264"/>
      <c r="M128" s="265" t="s">
        <v>21</v>
      </c>
      <c r="N128" s="266" t="s">
        <v>42</v>
      </c>
      <c r="O128" s="46"/>
      <c r="P128" s="229">
        <f>O128*H128</f>
        <v>0</v>
      </c>
      <c r="Q128" s="229">
        <v>0</v>
      </c>
      <c r="R128" s="229">
        <f>Q128*H128</f>
        <v>0</v>
      </c>
      <c r="S128" s="229">
        <v>0</v>
      </c>
      <c r="T128" s="230">
        <f>S128*H128</f>
        <v>0</v>
      </c>
      <c r="AR128" s="23" t="s">
        <v>208</v>
      </c>
      <c r="AT128" s="23" t="s">
        <v>259</v>
      </c>
      <c r="AU128" s="23" t="s">
        <v>81</v>
      </c>
      <c r="AY128" s="23" t="s">
        <v>168</v>
      </c>
      <c r="BE128" s="231">
        <f>IF(N128="základní",J128,0)</f>
        <v>0</v>
      </c>
      <c r="BF128" s="231">
        <f>IF(N128="snížená",J128,0)</f>
        <v>0</v>
      </c>
      <c r="BG128" s="231">
        <f>IF(N128="zákl. přenesená",J128,0)</f>
        <v>0</v>
      </c>
      <c r="BH128" s="231">
        <f>IF(N128="sníž. přenesená",J128,0)</f>
        <v>0</v>
      </c>
      <c r="BI128" s="231">
        <f>IF(N128="nulová",J128,0)</f>
        <v>0</v>
      </c>
      <c r="BJ128" s="23" t="s">
        <v>79</v>
      </c>
      <c r="BK128" s="231">
        <f>ROUND(I128*H128,2)</f>
        <v>0</v>
      </c>
      <c r="BL128" s="23" t="s">
        <v>175</v>
      </c>
      <c r="BM128" s="23" t="s">
        <v>357</v>
      </c>
    </row>
    <row r="129" s="13" customFormat="1">
      <c r="B129" s="276"/>
      <c r="C129" s="277"/>
      <c r="D129" s="232" t="s">
        <v>182</v>
      </c>
      <c r="E129" s="278" t="s">
        <v>21</v>
      </c>
      <c r="F129" s="279" t="s">
        <v>1888</v>
      </c>
      <c r="G129" s="277"/>
      <c r="H129" s="278" t="s">
        <v>21</v>
      </c>
      <c r="I129" s="280"/>
      <c r="J129" s="277"/>
      <c r="K129" s="277"/>
      <c r="L129" s="281"/>
      <c r="M129" s="282"/>
      <c r="N129" s="283"/>
      <c r="O129" s="283"/>
      <c r="P129" s="283"/>
      <c r="Q129" s="283"/>
      <c r="R129" s="283"/>
      <c r="S129" s="283"/>
      <c r="T129" s="284"/>
      <c r="AT129" s="285" t="s">
        <v>182</v>
      </c>
      <c r="AU129" s="285" t="s">
        <v>81</v>
      </c>
      <c r="AV129" s="13" t="s">
        <v>79</v>
      </c>
      <c r="AW129" s="13" t="s">
        <v>34</v>
      </c>
      <c r="AX129" s="13" t="s">
        <v>71</v>
      </c>
      <c r="AY129" s="285" t="s">
        <v>168</v>
      </c>
    </row>
    <row r="130" s="11" customFormat="1">
      <c r="B130" s="235"/>
      <c r="C130" s="236"/>
      <c r="D130" s="232" t="s">
        <v>182</v>
      </c>
      <c r="E130" s="237" t="s">
        <v>21</v>
      </c>
      <c r="F130" s="238" t="s">
        <v>1975</v>
      </c>
      <c r="G130" s="236"/>
      <c r="H130" s="239">
        <v>4.5449999999999999</v>
      </c>
      <c r="I130" s="240"/>
      <c r="J130" s="236"/>
      <c r="K130" s="236"/>
      <c r="L130" s="241"/>
      <c r="M130" s="242"/>
      <c r="N130" s="243"/>
      <c r="O130" s="243"/>
      <c r="P130" s="243"/>
      <c r="Q130" s="243"/>
      <c r="R130" s="243"/>
      <c r="S130" s="243"/>
      <c r="T130" s="244"/>
      <c r="AT130" s="245" t="s">
        <v>182</v>
      </c>
      <c r="AU130" s="245" t="s">
        <v>81</v>
      </c>
      <c r="AV130" s="11" t="s">
        <v>81</v>
      </c>
      <c r="AW130" s="11" t="s">
        <v>34</v>
      </c>
      <c r="AX130" s="11" t="s">
        <v>71</v>
      </c>
      <c r="AY130" s="245" t="s">
        <v>168</v>
      </c>
    </row>
    <row r="131" s="12" customFormat="1">
      <c r="B131" s="246"/>
      <c r="C131" s="247"/>
      <c r="D131" s="232" t="s">
        <v>182</v>
      </c>
      <c r="E131" s="248" t="s">
        <v>21</v>
      </c>
      <c r="F131" s="249" t="s">
        <v>184</v>
      </c>
      <c r="G131" s="247"/>
      <c r="H131" s="250">
        <v>4.5449999999999999</v>
      </c>
      <c r="I131" s="251"/>
      <c r="J131" s="247"/>
      <c r="K131" s="247"/>
      <c r="L131" s="252"/>
      <c r="M131" s="253"/>
      <c r="N131" s="254"/>
      <c r="O131" s="254"/>
      <c r="P131" s="254"/>
      <c r="Q131" s="254"/>
      <c r="R131" s="254"/>
      <c r="S131" s="254"/>
      <c r="T131" s="255"/>
      <c r="AT131" s="256" t="s">
        <v>182</v>
      </c>
      <c r="AU131" s="256" t="s">
        <v>81</v>
      </c>
      <c r="AV131" s="12" t="s">
        <v>175</v>
      </c>
      <c r="AW131" s="12" t="s">
        <v>34</v>
      </c>
      <c r="AX131" s="12" t="s">
        <v>79</v>
      </c>
      <c r="AY131" s="256" t="s">
        <v>168</v>
      </c>
    </row>
    <row r="132" s="1" customFormat="1" ht="25.5" customHeight="1">
      <c r="B132" s="45"/>
      <c r="C132" s="220" t="s">
        <v>269</v>
      </c>
      <c r="D132" s="220" t="s">
        <v>170</v>
      </c>
      <c r="E132" s="221" t="s">
        <v>1890</v>
      </c>
      <c r="F132" s="222" t="s">
        <v>1891</v>
      </c>
      <c r="G132" s="223" t="s">
        <v>173</v>
      </c>
      <c r="H132" s="224">
        <v>30.300000000000001</v>
      </c>
      <c r="I132" s="225"/>
      <c r="J132" s="226">
        <f>ROUND(I132*H132,2)</f>
        <v>0</v>
      </c>
      <c r="K132" s="222" t="s">
        <v>174</v>
      </c>
      <c r="L132" s="71"/>
      <c r="M132" s="227" t="s">
        <v>21</v>
      </c>
      <c r="N132" s="228" t="s">
        <v>42</v>
      </c>
      <c r="O132" s="46"/>
      <c r="P132" s="229">
        <f>O132*H132</f>
        <v>0</v>
      </c>
      <c r="Q132" s="229">
        <v>0</v>
      </c>
      <c r="R132" s="229">
        <f>Q132*H132</f>
        <v>0</v>
      </c>
      <c r="S132" s="229">
        <v>0</v>
      </c>
      <c r="T132" s="230">
        <f>S132*H132</f>
        <v>0</v>
      </c>
      <c r="AR132" s="23" t="s">
        <v>175</v>
      </c>
      <c r="AT132" s="23" t="s">
        <v>170</v>
      </c>
      <c r="AU132" s="23" t="s">
        <v>81</v>
      </c>
      <c r="AY132" s="23" t="s">
        <v>168</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175</v>
      </c>
      <c r="BM132" s="23" t="s">
        <v>366</v>
      </c>
    </row>
    <row r="133" s="10" customFormat="1" ht="29.88" customHeight="1">
      <c r="B133" s="204"/>
      <c r="C133" s="205"/>
      <c r="D133" s="206" t="s">
        <v>70</v>
      </c>
      <c r="E133" s="218" t="s">
        <v>175</v>
      </c>
      <c r="F133" s="218" t="s">
        <v>472</v>
      </c>
      <c r="G133" s="205"/>
      <c r="H133" s="205"/>
      <c r="I133" s="208"/>
      <c r="J133" s="219">
        <f>BK133</f>
        <v>0</v>
      </c>
      <c r="K133" s="205"/>
      <c r="L133" s="210"/>
      <c r="M133" s="211"/>
      <c r="N133" s="212"/>
      <c r="O133" s="212"/>
      <c r="P133" s="213">
        <f>SUM(P134:P137)</f>
        <v>0</v>
      </c>
      <c r="Q133" s="212"/>
      <c r="R133" s="213">
        <f>SUM(R134:R137)</f>
        <v>0</v>
      </c>
      <c r="S133" s="212"/>
      <c r="T133" s="214">
        <f>SUM(T134:T137)</f>
        <v>0</v>
      </c>
      <c r="AR133" s="215" t="s">
        <v>79</v>
      </c>
      <c r="AT133" s="216" t="s">
        <v>70</v>
      </c>
      <c r="AU133" s="216" t="s">
        <v>79</v>
      </c>
      <c r="AY133" s="215" t="s">
        <v>168</v>
      </c>
      <c r="BK133" s="217">
        <f>SUM(BK134:BK137)</f>
        <v>0</v>
      </c>
    </row>
    <row r="134" s="1" customFormat="1" ht="25.5" customHeight="1">
      <c r="B134" s="45"/>
      <c r="C134" s="220" t="s">
        <v>9</v>
      </c>
      <c r="D134" s="220" t="s">
        <v>170</v>
      </c>
      <c r="E134" s="221" t="s">
        <v>1834</v>
      </c>
      <c r="F134" s="222" t="s">
        <v>1835</v>
      </c>
      <c r="G134" s="223" t="s">
        <v>205</v>
      </c>
      <c r="H134" s="224">
        <v>7.9199999999999999</v>
      </c>
      <c r="I134" s="225"/>
      <c r="J134" s="226">
        <f>ROUND(I134*H134,2)</f>
        <v>0</v>
      </c>
      <c r="K134" s="222" t="s">
        <v>174</v>
      </c>
      <c r="L134" s="71"/>
      <c r="M134" s="227" t="s">
        <v>21</v>
      </c>
      <c r="N134" s="228" t="s">
        <v>42</v>
      </c>
      <c r="O134" s="46"/>
      <c r="P134" s="229">
        <f>O134*H134</f>
        <v>0</v>
      </c>
      <c r="Q134" s="229">
        <v>0</v>
      </c>
      <c r="R134" s="229">
        <f>Q134*H134</f>
        <v>0</v>
      </c>
      <c r="S134" s="229">
        <v>0</v>
      </c>
      <c r="T134" s="230">
        <f>S134*H134</f>
        <v>0</v>
      </c>
      <c r="AR134" s="23" t="s">
        <v>175</v>
      </c>
      <c r="AT134" s="23" t="s">
        <v>170</v>
      </c>
      <c r="AU134" s="23" t="s">
        <v>81</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175</v>
      </c>
      <c r="BM134" s="23" t="s">
        <v>527</v>
      </c>
    </row>
    <row r="135" s="11" customFormat="1">
      <c r="B135" s="235"/>
      <c r="C135" s="236"/>
      <c r="D135" s="232" t="s">
        <v>182</v>
      </c>
      <c r="E135" s="237" t="s">
        <v>21</v>
      </c>
      <c r="F135" s="238" t="s">
        <v>1976</v>
      </c>
      <c r="G135" s="236"/>
      <c r="H135" s="239">
        <v>7.9199999999999999</v>
      </c>
      <c r="I135" s="240"/>
      <c r="J135" s="236"/>
      <c r="K135" s="236"/>
      <c r="L135" s="241"/>
      <c r="M135" s="242"/>
      <c r="N135" s="243"/>
      <c r="O135" s="243"/>
      <c r="P135" s="243"/>
      <c r="Q135" s="243"/>
      <c r="R135" s="243"/>
      <c r="S135" s="243"/>
      <c r="T135" s="244"/>
      <c r="AT135" s="245" t="s">
        <v>182</v>
      </c>
      <c r="AU135" s="245" t="s">
        <v>81</v>
      </c>
      <c r="AV135" s="11" t="s">
        <v>81</v>
      </c>
      <c r="AW135" s="11" t="s">
        <v>34</v>
      </c>
      <c r="AX135" s="11" t="s">
        <v>71</v>
      </c>
      <c r="AY135" s="245" t="s">
        <v>168</v>
      </c>
    </row>
    <row r="136" s="12" customFormat="1">
      <c r="B136" s="246"/>
      <c r="C136" s="247"/>
      <c r="D136" s="232" t="s">
        <v>182</v>
      </c>
      <c r="E136" s="248" t="s">
        <v>21</v>
      </c>
      <c r="F136" s="249" t="s">
        <v>184</v>
      </c>
      <c r="G136" s="247"/>
      <c r="H136" s="250">
        <v>7.9199999999999999</v>
      </c>
      <c r="I136" s="251"/>
      <c r="J136" s="247"/>
      <c r="K136" s="247"/>
      <c r="L136" s="252"/>
      <c r="M136" s="253"/>
      <c r="N136" s="254"/>
      <c r="O136" s="254"/>
      <c r="P136" s="254"/>
      <c r="Q136" s="254"/>
      <c r="R136" s="254"/>
      <c r="S136" s="254"/>
      <c r="T136" s="255"/>
      <c r="AT136" s="256" t="s">
        <v>182</v>
      </c>
      <c r="AU136" s="256" t="s">
        <v>81</v>
      </c>
      <c r="AV136" s="12" t="s">
        <v>175</v>
      </c>
      <c r="AW136" s="12" t="s">
        <v>34</v>
      </c>
      <c r="AX136" s="12" t="s">
        <v>79</v>
      </c>
      <c r="AY136" s="256" t="s">
        <v>168</v>
      </c>
    </row>
    <row r="137" s="1" customFormat="1" ht="25.5" customHeight="1">
      <c r="B137" s="45"/>
      <c r="C137" s="220" t="s">
        <v>278</v>
      </c>
      <c r="D137" s="220" t="s">
        <v>170</v>
      </c>
      <c r="E137" s="221" t="s">
        <v>1977</v>
      </c>
      <c r="F137" s="222" t="s">
        <v>1978</v>
      </c>
      <c r="G137" s="223" t="s">
        <v>205</v>
      </c>
      <c r="H137" s="224">
        <v>3.7999999999999998</v>
      </c>
      <c r="I137" s="225"/>
      <c r="J137" s="226">
        <f>ROUND(I137*H137,2)</f>
        <v>0</v>
      </c>
      <c r="K137" s="222" t="s">
        <v>174</v>
      </c>
      <c r="L137" s="71"/>
      <c r="M137" s="227" t="s">
        <v>21</v>
      </c>
      <c r="N137" s="228" t="s">
        <v>42</v>
      </c>
      <c r="O137" s="46"/>
      <c r="P137" s="229">
        <f>O137*H137</f>
        <v>0</v>
      </c>
      <c r="Q137" s="229">
        <v>0</v>
      </c>
      <c r="R137" s="229">
        <f>Q137*H137</f>
        <v>0</v>
      </c>
      <c r="S137" s="229">
        <v>0</v>
      </c>
      <c r="T137" s="230">
        <f>S137*H137</f>
        <v>0</v>
      </c>
      <c r="AR137" s="23" t="s">
        <v>175</v>
      </c>
      <c r="AT137" s="23" t="s">
        <v>170</v>
      </c>
      <c r="AU137" s="23" t="s">
        <v>81</v>
      </c>
      <c r="AY137" s="23" t="s">
        <v>168</v>
      </c>
      <c r="BE137" s="231">
        <f>IF(N137="základní",J137,0)</f>
        <v>0</v>
      </c>
      <c r="BF137" s="231">
        <f>IF(N137="snížená",J137,0)</f>
        <v>0</v>
      </c>
      <c r="BG137" s="231">
        <f>IF(N137="zákl. přenesená",J137,0)</f>
        <v>0</v>
      </c>
      <c r="BH137" s="231">
        <f>IF(N137="sníž. přenesená",J137,0)</f>
        <v>0</v>
      </c>
      <c r="BI137" s="231">
        <f>IF(N137="nulová",J137,0)</f>
        <v>0</v>
      </c>
      <c r="BJ137" s="23" t="s">
        <v>79</v>
      </c>
      <c r="BK137" s="231">
        <f>ROUND(I137*H137,2)</f>
        <v>0</v>
      </c>
      <c r="BL137" s="23" t="s">
        <v>175</v>
      </c>
      <c r="BM137" s="23" t="s">
        <v>537</v>
      </c>
    </row>
    <row r="138" s="10" customFormat="1" ht="29.88" customHeight="1">
      <c r="B138" s="204"/>
      <c r="C138" s="205"/>
      <c r="D138" s="206" t="s">
        <v>70</v>
      </c>
      <c r="E138" s="218" t="s">
        <v>192</v>
      </c>
      <c r="F138" s="218" t="s">
        <v>244</v>
      </c>
      <c r="G138" s="205"/>
      <c r="H138" s="205"/>
      <c r="I138" s="208"/>
      <c r="J138" s="219">
        <f>BK138</f>
        <v>0</v>
      </c>
      <c r="K138" s="205"/>
      <c r="L138" s="210"/>
      <c r="M138" s="211"/>
      <c r="N138" s="212"/>
      <c r="O138" s="212"/>
      <c r="P138" s="213">
        <f>SUM(P139:P143)</f>
        <v>0</v>
      </c>
      <c r="Q138" s="212"/>
      <c r="R138" s="213">
        <f>SUM(R139:R143)</f>
        <v>0</v>
      </c>
      <c r="S138" s="212"/>
      <c r="T138" s="214">
        <f>SUM(T139:T143)</f>
        <v>0</v>
      </c>
      <c r="AR138" s="215" t="s">
        <v>79</v>
      </c>
      <c r="AT138" s="216" t="s">
        <v>70</v>
      </c>
      <c r="AU138" s="216" t="s">
        <v>79</v>
      </c>
      <c r="AY138" s="215" t="s">
        <v>168</v>
      </c>
      <c r="BK138" s="217">
        <f>SUM(BK139:BK143)</f>
        <v>0</v>
      </c>
    </row>
    <row r="139" s="1" customFormat="1" ht="25.5" customHeight="1">
      <c r="B139" s="45"/>
      <c r="C139" s="220" t="s">
        <v>283</v>
      </c>
      <c r="D139" s="220" t="s">
        <v>170</v>
      </c>
      <c r="E139" s="221" t="s">
        <v>1979</v>
      </c>
      <c r="F139" s="222" t="s">
        <v>1980</v>
      </c>
      <c r="G139" s="223" t="s">
        <v>173</v>
      </c>
      <c r="H139" s="224">
        <v>13.699999999999999</v>
      </c>
      <c r="I139" s="225"/>
      <c r="J139" s="226">
        <f>ROUND(I139*H139,2)</f>
        <v>0</v>
      </c>
      <c r="K139" s="222" t="s">
        <v>174</v>
      </c>
      <c r="L139" s="71"/>
      <c r="M139" s="227" t="s">
        <v>21</v>
      </c>
      <c r="N139" s="228" t="s">
        <v>42</v>
      </c>
      <c r="O139" s="46"/>
      <c r="P139" s="229">
        <f>O139*H139</f>
        <v>0</v>
      </c>
      <c r="Q139" s="229">
        <v>0</v>
      </c>
      <c r="R139" s="229">
        <f>Q139*H139</f>
        <v>0</v>
      </c>
      <c r="S139" s="229">
        <v>0</v>
      </c>
      <c r="T139" s="230">
        <f>S139*H139</f>
        <v>0</v>
      </c>
      <c r="AR139" s="23" t="s">
        <v>175</v>
      </c>
      <c r="AT139" s="23" t="s">
        <v>170</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175</v>
      </c>
      <c r="BM139" s="23" t="s">
        <v>545</v>
      </c>
    </row>
    <row r="140" s="1" customFormat="1" ht="38.25" customHeight="1">
      <c r="B140" s="45"/>
      <c r="C140" s="220" t="s">
        <v>288</v>
      </c>
      <c r="D140" s="220" t="s">
        <v>170</v>
      </c>
      <c r="E140" s="221" t="s">
        <v>1981</v>
      </c>
      <c r="F140" s="222" t="s">
        <v>1982</v>
      </c>
      <c r="G140" s="223" t="s">
        <v>173</v>
      </c>
      <c r="H140" s="224">
        <v>13.699999999999999</v>
      </c>
      <c r="I140" s="225"/>
      <c r="J140" s="226">
        <f>ROUND(I140*H140,2)</f>
        <v>0</v>
      </c>
      <c r="K140" s="222" t="s">
        <v>174</v>
      </c>
      <c r="L140" s="71"/>
      <c r="M140" s="227" t="s">
        <v>21</v>
      </c>
      <c r="N140" s="228" t="s">
        <v>42</v>
      </c>
      <c r="O140" s="46"/>
      <c r="P140" s="229">
        <f>O140*H140</f>
        <v>0</v>
      </c>
      <c r="Q140" s="229">
        <v>0</v>
      </c>
      <c r="R140" s="229">
        <f>Q140*H140</f>
        <v>0</v>
      </c>
      <c r="S140" s="229">
        <v>0</v>
      </c>
      <c r="T140" s="230">
        <f>S140*H140</f>
        <v>0</v>
      </c>
      <c r="AR140" s="23" t="s">
        <v>175</v>
      </c>
      <c r="AT140" s="23" t="s">
        <v>170</v>
      </c>
      <c r="AU140" s="23" t="s">
        <v>81</v>
      </c>
      <c r="AY140" s="23" t="s">
        <v>168</v>
      </c>
      <c r="BE140" s="231">
        <f>IF(N140="základní",J140,0)</f>
        <v>0</v>
      </c>
      <c r="BF140" s="231">
        <f>IF(N140="snížená",J140,0)</f>
        <v>0</v>
      </c>
      <c r="BG140" s="231">
        <f>IF(N140="zákl. přenesená",J140,0)</f>
        <v>0</v>
      </c>
      <c r="BH140" s="231">
        <f>IF(N140="sníž. přenesená",J140,0)</f>
        <v>0</v>
      </c>
      <c r="BI140" s="231">
        <f>IF(N140="nulová",J140,0)</f>
        <v>0</v>
      </c>
      <c r="BJ140" s="23" t="s">
        <v>79</v>
      </c>
      <c r="BK140" s="231">
        <f>ROUND(I140*H140,2)</f>
        <v>0</v>
      </c>
      <c r="BL140" s="23" t="s">
        <v>175</v>
      </c>
      <c r="BM140" s="23" t="s">
        <v>554</v>
      </c>
    </row>
    <row r="141" s="1" customFormat="1" ht="25.5" customHeight="1">
      <c r="B141" s="45"/>
      <c r="C141" s="220" t="s">
        <v>293</v>
      </c>
      <c r="D141" s="220" t="s">
        <v>170</v>
      </c>
      <c r="E141" s="221" t="s">
        <v>1983</v>
      </c>
      <c r="F141" s="222" t="s">
        <v>1984</v>
      </c>
      <c r="G141" s="223" t="s">
        <v>173</v>
      </c>
      <c r="H141" s="224">
        <v>13.699999999999999</v>
      </c>
      <c r="I141" s="225"/>
      <c r="J141" s="226">
        <f>ROUND(I141*H141,2)</f>
        <v>0</v>
      </c>
      <c r="K141" s="222" t="s">
        <v>174</v>
      </c>
      <c r="L141" s="71"/>
      <c r="M141" s="227" t="s">
        <v>21</v>
      </c>
      <c r="N141" s="228" t="s">
        <v>42</v>
      </c>
      <c r="O141" s="46"/>
      <c r="P141" s="229">
        <f>O141*H141</f>
        <v>0</v>
      </c>
      <c r="Q141" s="229">
        <v>0</v>
      </c>
      <c r="R141" s="229">
        <f>Q141*H141</f>
        <v>0</v>
      </c>
      <c r="S141" s="229">
        <v>0</v>
      </c>
      <c r="T141" s="230">
        <f>S141*H141</f>
        <v>0</v>
      </c>
      <c r="AR141" s="23" t="s">
        <v>175</v>
      </c>
      <c r="AT141" s="23" t="s">
        <v>170</v>
      </c>
      <c r="AU141" s="23" t="s">
        <v>81</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175</v>
      </c>
      <c r="BM141" s="23" t="s">
        <v>564</v>
      </c>
    </row>
    <row r="142" s="1" customFormat="1" ht="38.25" customHeight="1">
      <c r="B142" s="45"/>
      <c r="C142" s="220" t="s">
        <v>298</v>
      </c>
      <c r="D142" s="220" t="s">
        <v>170</v>
      </c>
      <c r="E142" s="221" t="s">
        <v>1985</v>
      </c>
      <c r="F142" s="222" t="s">
        <v>1986</v>
      </c>
      <c r="G142" s="223" t="s">
        <v>173</v>
      </c>
      <c r="H142" s="224">
        <v>13.699999999999999</v>
      </c>
      <c r="I142" s="225"/>
      <c r="J142" s="226">
        <f>ROUND(I142*H142,2)</f>
        <v>0</v>
      </c>
      <c r="K142" s="222" t="s">
        <v>174</v>
      </c>
      <c r="L142" s="71"/>
      <c r="M142" s="227" t="s">
        <v>21</v>
      </c>
      <c r="N142" s="228" t="s">
        <v>42</v>
      </c>
      <c r="O142" s="46"/>
      <c r="P142" s="229">
        <f>O142*H142</f>
        <v>0</v>
      </c>
      <c r="Q142" s="229">
        <v>0</v>
      </c>
      <c r="R142" s="229">
        <f>Q142*H142</f>
        <v>0</v>
      </c>
      <c r="S142" s="229">
        <v>0</v>
      </c>
      <c r="T142" s="230">
        <f>S142*H142</f>
        <v>0</v>
      </c>
      <c r="AR142" s="23" t="s">
        <v>175</v>
      </c>
      <c r="AT142" s="23" t="s">
        <v>170</v>
      </c>
      <c r="AU142" s="23" t="s">
        <v>81</v>
      </c>
      <c r="AY142" s="23" t="s">
        <v>168</v>
      </c>
      <c r="BE142" s="231">
        <f>IF(N142="základní",J142,0)</f>
        <v>0</v>
      </c>
      <c r="BF142" s="231">
        <f>IF(N142="snížená",J142,0)</f>
        <v>0</v>
      </c>
      <c r="BG142" s="231">
        <f>IF(N142="zákl. přenesená",J142,0)</f>
        <v>0</v>
      </c>
      <c r="BH142" s="231">
        <f>IF(N142="sníž. přenesená",J142,0)</f>
        <v>0</v>
      </c>
      <c r="BI142" s="231">
        <f>IF(N142="nulová",J142,0)</f>
        <v>0</v>
      </c>
      <c r="BJ142" s="23" t="s">
        <v>79</v>
      </c>
      <c r="BK142" s="231">
        <f>ROUND(I142*H142,2)</f>
        <v>0</v>
      </c>
      <c r="BL142" s="23" t="s">
        <v>175</v>
      </c>
      <c r="BM142" s="23" t="s">
        <v>578</v>
      </c>
    </row>
    <row r="143" s="1" customFormat="1" ht="25.5" customHeight="1">
      <c r="B143" s="45"/>
      <c r="C143" s="220" t="s">
        <v>303</v>
      </c>
      <c r="D143" s="220" t="s">
        <v>170</v>
      </c>
      <c r="E143" s="221" t="s">
        <v>1987</v>
      </c>
      <c r="F143" s="222" t="s">
        <v>1988</v>
      </c>
      <c r="G143" s="223" t="s">
        <v>173</v>
      </c>
      <c r="H143" s="224">
        <v>13.699999999999999</v>
      </c>
      <c r="I143" s="225"/>
      <c r="J143" s="226">
        <f>ROUND(I143*H143,2)</f>
        <v>0</v>
      </c>
      <c r="K143" s="222" t="s">
        <v>174</v>
      </c>
      <c r="L143" s="71"/>
      <c r="M143" s="227" t="s">
        <v>21</v>
      </c>
      <c r="N143" s="228" t="s">
        <v>42</v>
      </c>
      <c r="O143" s="46"/>
      <c r="P143" s="229">
        <f>O143*H143</f>
        <v>0</v>
      </c>
      <c r="Q143" s="229">
        <v>0</v>
      </c>
      <c r="R143" s="229">
        <f>Q143*H143</f>
        <v>0</v>
      </c>
      <c r="S143" s="229">
        <v>0</v>
      </c>
      <c r="T143" s="230">
        <f>S143*H143</f>
        <v>0</v>
      </c>
      <c r="AR143" s="23" t="s">
        <v>175</v>
      </c>
      <c r="AT143" s="23" t="s">
        <v>170</v>
      </c>
      <c r="AU143" s="23" t="s">
        <v>81</v>
      </c>
      <c r="AY143" s="23" t="s">
        <v>168</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175</v>
      </c>
      <c r="BM143" s="23" t="s">
        <v>586</v>
      </c>
    </row>
    <row r="144" s="10" customFormat="1" ht="29.88" customHeight="1">
      <c r="B144" s="204"/>
      <c r="C144" s="205"/>
      <c r="D144" s="206" t="s">
        <v>70</v>
      </c>
      <c r="E144" s="218" t="s">
        <v>208</v>
      </c>
      <c r="F144" s="218" t="s">
        <v>1837</v>
      </c>
      <c r="G144" s="205"/>
      <c r="H144" s="205"/>
      <c r="I144" s="208"/>
      <c r="J144" s="219">
        <f>BK144</f>
        <v>0</v>
      </c>
      <c r="K144" s="205"/>
      <c r="L144" s="210"/>
      <c r="M144" s="211"/>
      <c r="N144" s="212"/>
      <c r="O144" s="212"/>
      <c r="P144" s="213">
        <f>SUM(P145:P177)</f>
        <v>0</v>
      </c>
      <c r="Q144" s="212"/>
      <c r="R144" s="213">
        <f>SUM(R145:R177)</f>
        <v>0</v>
      </c>
      <c r="S144" s="212"/>
      <c r="T144" s="214">
        <f>SUM(T145:T177)</f>
        <v>0</v>
      </c>
      <c r="AR144" s="215" t="s">
        <v>79</v>
      </c>
      <c r="AT144" s="216" t="s">
        <v>70</v>
      </c>
      <c r="AU144" s="216" t="s">
        <v>79</v>
      </c>
      <c r="AY144" s="215" t="s">
        <v>168</v>
      </c>
      <c r="BK144" s="217">
        <f>SUM(BK145:BK177)</f>
        <v>0</v>
      </c>
    </row>
    <row r="145" s="1" customFormat="1" ht="16.5" customHeight="1">
      <c r="B145" s="45"/>
      <c r="C145" s="220" t="s">
        <v>308</v>
      </c>
      <c r="D145" s="220" t="s">
        <v>170</v>
      </c>
      <c r="E145" s="221" t="s">
        <v>1989</v>
      </c>
      <c r="F145" s="222" t="s">
        <v>1990</v>
      </c>
      <c r="G145" s="223" t="s">
        <v>466</v>
      </c>
      <c r="H145" s="224">
        <v>2</v>
      </c>
      <c r="I145" s="225"/>
      <c r="J145" s="226">
        <f>ROUND(I145*H145,2)</f>
        <v>0</v>
      </c>
      <c r="K145" s="222" t="s">
        <v>21</v>
      </c>
      <c r="L145" s="71"/>
      <c r="M145" s="227" t="s">
        <v>21</v>
      </c>
      <c r="N145" s="228" t="s">
        <v>42</v>
      </c>
      <c r="O145" s="46"/>
      <c r="P145" s="229">
        <f>O145*H145</f>
        <v>0</v>
      </c>
      <c r="Q145" s="229">
        <v>0</v>
      </c>
      <c r="R145" s="229">
        <f>Q145*H145</f>
        <v>0</v>
      </c>
      <c r="S145" s="229">
        <v>0</v>
      </c>
      <c r="T145" s="230">
        <f>S145*H145</f>
        <v>0</v>
      </c>
      <c r="AR145" s="23" t="s">
        <v>175</v>
      </c>
      <c r="AT145" s="23" t="s">
        <v>170</v>
      </c>
      <c r="AU145" s="23" t="s">
        <v>81</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175</v>
      </c>
      <c r="BM145" s="23" t="s">
        <v>595</v>
      </c>
    </row>
    <row r="146" s="1" customFormat="1" ht="16.5" customHeight="1">
      <c r="B146" s="45"/>
      <c r="C146" s="257" t="s">
        <v>312</v>
      </c>
      <c r="D146" s="257" t="s">
        <v>259</v>
      </c>
      <c r="E146" s="258" t="s">
        <v>1991</v>
      </c>
      <c r="F146" s="259" t="s">
        <v>1992</v>
      </c>
      <c r="G146" s="260" t="s">
        <v>466</v>
      </c>
      <c r="H146" s="261">
        <v>2</v>
      </c>
      <c r="I146" s="262"/>
      <c r="J146" s="263">
        <f>ROUND(I146*H146,2)</f>
        <v>0</v>
      </c>
      <c r="K146" s="259" t="s">
        <v>21</v>
      </c>
      <c r="L146" s="264"/>
      <c r="M146" s="265" t="s">
        <v>21</v>
      </c>
      <c r="N146" s="266" t="s">
        <v>42</v>
      </c>
      <c r="O146" s="46"/>
      <c r="P146" s="229">
        <f>O146*H146</f>
        <v>0</v>
      </c>
      <c r="Q146" s="229">
        <v>0</v>
      </c>
      <c r="R146" s="229">
        <f>Q146*H146</f>
        <v>0</v>
      </c>
      <c r="S146" s="229">
        <v>0</v>
      </c>
      <c r="T146" s="230">
        <f>S146*H146</f>
        <v>0</v>
      </c>
      <c r="AR146" s="23" t="s">
        <v>208</v>
      </c>
      <c r="AT146" s="23" t="s">
        <v>259</v>
      </c>
      <c r="AU146" s="23" t="s">
        <v>81</v>
      </c>
      <c r="AY146" s="23" t="s">
        <v>168</v>
      </c>
      <c r="BE146" s="231">
        <f>IF(N146="základní",J146,0)</f>
        <v>0</v>
      </c>
      <c r="BF146" s="231">
        <f>IF(N146="snížená",J146,0)</f>
        <v>0</v>
      </c>
      <c r="BG146" s="231">
        <f>IF(N146="zákl. přenesená",J146,0)</f>
        <v>0</v>
      </c>
      <c r="BH146" s="231">
        <f>IF(N146="sníž. přenesená",J146,0)</f>
        <v>0</v>
      </c>
      <c r="BI146" s="231">
        <f>IF(N146="nulová",J146,0)</f>
        <v>0</v>
      </c>
      <c r="BJ146" s="23" t="s">
        <v>79</v>
      </c>
      <c r="BK146" s="231">
        <f>ROUND(I146*H146,2)</f>
        <v>0</v>
      </c>
      <c r="BL146" s="23" t="s">
        <v>175</v>
      </c>
      <c r="BM146" s="23" t="s">
        <v>604</v>
      </c>
    </row>
    <row r="147" s="1" customFormat="1" ht="25.5" customHeight="1">
      <c r="B147" s="45"/>
      <c r="C147" s="220" t="s">
        <v>317</v>
      </c>
      <c r="D147" s="220" t="s">
        <v>170</v>
      </c>
      <c r="E147" s="221" t="s">
        <v>1993</v>
      </c>
      <c r="F147" s="222" t="s">
        <v>1994</v>
      </c>
      <c r="G147" s="223" t="s">
        <v>195</v>
      </c>
      <c r="H147" s="224">
        <v>99</v>
      </c>
      <c r="I147" s="225"/>
      <c r="J147" s="226">
        <f>ROUND(I147*H147,2)</f>
        <v>0</v>
      </c>
      <c r="K147" s="222" t="s">
        <v>174</v>
      </c>
      <c r="L147" s="71"/>
      <c r="M147" s="227" t="s">
        <v>21</v>
      </c>
      <c r="N147" s="228" t="s">
        <v>42</v>
      </c>
      <c r="O147" s="46"/>
      <c r="P147" s="229">
        <f>O147*H147</f>
        <v>0</v>
      </c>
      <c r="Q147" s="229">
        <v>0</v>
      </c>
      <c r="R147" s="229">
        <f>Q147*H147</f>
        <v>0</v>
      </c>
      <c r="S147" s="229">
        <v>0</v>
      </c>
      <c r="T147" s="230">
        <f>S147*H147</f>
        <v>0</v>
      </c>
      <c r="AR147" s="23" t="s">
        <v>175</v>
      </c>
      <c r="AT147" s="23" t="s">
        <v>170</v>
      </c>
      <c r="AU147" s="23" t="s">
        <v>81</v>
      </c>
      <c r="AY147" s="23" t="s">
        <v>168</v>
      </c>
      <c r="BE147" s="231">
        <f>IF(N147="základní",J147,0)</f>
        <v>0</v>
      </c>
      <c r="BF147" s="231">
        <f>IF(N147="snížená",J147,0)</f>
        <v>0</v>
      </c>
      <c r="BG147" s="231">
        <f>IF(N147="zákl. přenesená",J147,0)</f>
        <v>0</v>
      </c>
      <c r="BH147" s="231">
        <f>IF(N147="sníž. přenesená",J147,0)</f>
        <v>0</v>
      </c>
      <c r="BI147" s="231">
        <f>IF(N147="nulová",J147,0)</f>
        <v>0</v>
      </c>
      <c r="BJ147" s="23" t="s">
        <v>79</v>
      </c>
      <c r="BK147" s="231">
        <f>ROUND(I147*H147,2)</f>
        <v>0</v>
      </c>
      <c r="BL147" s="23" t="s">
        <v>175</v>
      </c>
      <c r="BM147" s="23" t="s">
        <v>612</v>
      </c>
    </row>
    <row r="148" s="1" customFormat="1" ht="16.5" customHeight="1">
      <c r="B148" s="45"/>
      <c r="C148" s="257" t="s">
        <v>321</v>
      </c>
      <c r="D148" s="257" t="s">
        <v>259</v>
      </c>
      <c r="E148" s="258" t="s">
        <v>1995</v>
      </c>
      <c r="F148" s="259" t="s">
        <v>1996</v>
      </c>
      <c r="G148" s="260" t="s">
        <v>195</v>
      </c>
      <c r="H148" s="261">
        <v>99</v>
      </c>
      <c r="I148" s="262"/>
      <c r="J148" s="263">
        <f>ROUND(I148*H148,2)</f>
        <v>0</v>
      </c>
      <c r="K148" s="259" t="s">
        <v>174</v>
      </c>
      <c r="L148" s="264"/>
      <c r="M148" s="265" t="s">
        <v>21</v>
      </c>
      <c r="N148" s="266" t="s">
        <v>42</v>
      </c>
      <c r="O148" s="46"/>
      <c r="P148" s="229">
        <f>O148*H148</f>
        <v>0</v>
      </c>
      <c r="Q148" s="229">
        <v>0</v>
      </c>
      <c r="R148" s="229">
        <f>Q148*H148</f>
        <v>0</v>
      </c>
      <c r="S148" s="229">
        <v>0</v>
      </c>
      <c r="T148" s="230">
        <f>S148*H148</f>
        <v>0</v>
      </c>
      <c r="AR148" s="23" t="s">
        <v>208</v>
      </c>
      <c r="AT148" s="23" t="s">
        <v>259</v>
      </c>
      <c r="AU148" s="23" t="s">
        <v>81</v>
      </c>
      <c r="AY148" s="23" t="s">
        <v>168</v>
      </c>
      <c r="BE148" s="231">
        <f>IF(N148="základní",J148,0)</f>
        <v>0</v>
      </c>
      <c r="BF148" s="231">
        <f>IF(N148="snížená",J148,0)</f>
        <v>0</v>
      </c>
      <c r="BG148" s="231">
        <f>IF(N148="zákl. přenesená",J148,0)</f>
        <v>0</v>
      </c>
      <c r="BH148" s="231">
        <f>IF(N148="sníž. přenesená",J148,0)</f>
        <v>0</v>
      </c>
      <c r="BI148" s="231">
        <f>IF(N148="nulová",J148,0)</f>
        <v>0</v>
      </c>
      <c r="BJ148" s="23" t="s">
        <v>79</v>
      </c>
      <c r="BK148" s="231">
        <f>ROUND(I148*H148,2)</f>
        <v>0</v>
      </c>
      <c r="BL148" s="23" t="s">
        <v>175</v>
      </c>
      <c r="BM148" s="23" t="s">
        <v>623</v>
      </c>
    </row>
    <row r="149" s="1" customFormat="1" ht="38.25" customHeight="1">
      <c r="B149" s="45"/>
      <c r="C149" s="220" t="s">
        <v>328</v>
      </c>
      <c r="D149" s="220" t="s">
        <v>170</v>
      </c>
      <c r="E149" s="221" t="s">
        <v>1997</v>
      </c>
      <c r="F149" s="222" t="s">
        <v>1998</v>
      </c>
      <c r="G149" s="223" t="s">
        <v>466</v>
      </c>
      <c r="H149" s="224">
        <v>3</v>
      </c>
      <c r="I149" s="225"/>
      <c r="J149" s="226">
        <f>ROUND(I149*H149,2)</f>
        <v>0</v>
      </c>
      <c r="K149" s="222" t="s">
        <v>21</v>
      </c>
      <c r="L149" s="71"/>
      <c r="M149" s="227" t="s">
        <v>21</v>
      </c>
      <c r="N149" s="228" t="s">
        <v>42</v>
      </c>
      <c r="O149" s="46"/>
      <c r="P149" s="229">
        <f>O149*H149</f>
        <v>0</v>
      </c>
      <c r="Q149" s="229">
        <v>0</v>
      </c>
      <c r="R149" s="229">
        <f>Q149*H149</f>
        <v>0</v>
      </c>
      <c r="S149" s="229">
        <v>0</v>
      </c>
      <c r="T149" s="230">
        <f>S149*H149</f>
        <v>0</v>
      </c>
      <c r="AR149" s="23" t="s">
        <v>175</v>
      </c>
      <c r="AT149" s="23" t="s">
        <v>170</v>
      </c>
      <c r="AU149" s="23" t="s">
        <v>81</v>
      </c>
      <c r="AY149" s="23" t="s">
        <v>168</v>
      </c>
      <c r="BE149" s="231">
        <f>IF(N149="základní",J149,0)</f>
        <v>0</v>
      </c>
      <c r="BF149" s="231">
        <f>IF(N149="snížená",J149,0)</f>
        <v>0</v>
      </c>
      <c r="BG149" s="231">
        <f>IF(N149="zákl. přenesená",J149,0)</f>
        <v>0</v>
      </c>
      <c r="BH149" s="231">
        <f>IF(N149="sníž. přenesená",J149,0)</f>
        <v>0</v>
      </c>
      <c r="BI149" s="231">
        <f>IF(N149="nulová",J149,0)</f>
        <v>0</v>
      </c>
      <c r="BJ149" s="23" t="s">
        <v>79</v>
      </c>
      <c r="BK149" s="231">
        <f>ROUND(I149*H149,2)</f>
        <v>0</v>
      </c>
      <c r="BL149" s="23" t="s">
        <v>175</v>
      </c>
      <c r="BM149" s="23" t="s">
        <v>632</v>
      </c>
    </row>
    <row r="150" s="1" customFormat="1" ht="16.5" customHeight="1">
      <c r="B150" s="45"/>
      <c r="C150" s="257" t="s">
        <v>333</v>
      </c>
      <c r="D150" s="257" t="s">
        <v>259</v>
      </c>
      <c r="E150" s="258" t="s">
        <v>1999</v>
      </c>
      <c r="F150" s="259" t="s">
        <v>2000</v>
      </c>
      <c r="G150" s="260" t="s">
        <v>466</v>
      </c>
      <c r="H150" s="261">
        <v>3</v>
      </c>
      <c r="I150" s="262"/>
      <c r="J150" s="263">
        <f>ROUND(I150*H150,2)</f>
        <v>0</v>
      </c>
      <c r="K150" s="259" t="s">
        <v>174</v>
      </c>
      <c r="L150" s="264"/>
      <c r="M150" s="265" t="s">
        <v>21</v>
      </c>
      <c r="N150" s="266" t="s">
        <v>42</v>
      </c>
      <c r="O150" s="46"/>
      <c r="P150" s="229">
        <f>O150*H150</f>
        <v>0</v>
      </c>
      <c r="Q150" s="229">
        <v>0</v>
      </c>
      <c r="R150" s="229">
        <f>Q150*H150</f>
        <v>0</v>
      </c>
      <c r="S150" s="229">
        <v>0</v>
      </c>
      <c r="T150" s="230">
        <f>S150*H150</f>
        <v>0</v>
      </c>
      <c r="AR150" s="23" t="s">
        <v>208</v>
      </c>
      <c r="AT150" s="23" t="s">
        <v>259</v>
      </c>
      <c r="AU150" s="23" t="s">
        <v>81</v>
      </c>
      <c r="AY150" s="23" t="s">
        <v>168</v>
      </c>
      <c r="BE150" s="231">
        <f>IF(N150="základní",J150,0)</f>
        <v>0</v>
      </c>
      <c r="BF150" s="231">
        <f>IF(N150="snížená",J150,0)</f>
        <v>0</v>
      </c>
      <c r="BG150" s="231">
        <f>IF(N150="zákl. přenesená",J150,0)</f>
        <v>0</v>
      </c>
      <c r="BH150" s="231">
        <f>IF(N150="sníž. přenesená",J150,0)</f>
        <v>0</v>
      </c>
      <c r="BI150" s="231">
        <f>IF(N150="nulová",J150,0)</f>
        <v>0</v>
      </c>
      <c r="BJ150" s="23" t="s">
        <v>79</v>
      </c>
      <c r="BK150" s="231">
        <f>ROUND(I150*H150,2)</f>
        <v>0</v>
      </c>
      <c r="BL150" s="23" t="s">
        <v>175</v>
      </c>
      <c r="BM150" s="23" t="s">
        <v>642</v>
      </c>
    </row>
    <row r="151" s="1" customFormat="1" ht="38.25" customHeight="1">
      <c r="B151" s="45"/>
      <c r="C151" s="220" t="s">
        <v>338</v>
      </c>
      <c r="D151" s="220" t="s">
        <v>170</v>
      </c>
      <c r="E151" s="221" t="s">
        <v>2001</v>
      </c>
      <c r="F151" s="222" t="s">
        <v>2002</v>
      </c>
      <c r="G151" s="223" t="s">
        <v>466</v>
      </c>
      <c r="H151" s="224">
        <v>2</v>
      </c>
      <c r="I151" s="225"/>
      <c r="J151" s="226">
        <f>ROUND(I151*H151,2)</f>
        <v>0</v>
      </c>
      <c r="K151" s="222" t="s">
        <v>174</v>
      </c>
      <c r="L151" s="71"/>
      <c r="M151" s="227" t="s">
        <v>21</v>
      </c>
      <c r="N151" s="228" t="s">
        <v>42</v>
      </c>
      <c r="O151" s="46"/>
      <c r="P151" s="229">
        <f>O151*H151</f>
        <v>0</v>
      </c>
      <c r="Q151" s="229">
        <v>0</v>
      </c>
      <c r="R151" s="229">
        <f>Q151*H151</f>
        <v>0</v>
      </c>
      <c r="S151" s="229">
        <v>0</v>
      </c>
      <c r="T151" s="230">
        <f>S151*H151</f>
        <v>0</v>
      </c>
      <c r="AR151" s="23" t="s">
        <v>175</v>
      </c>
      <c r="AT151" s="23" t="s">
        <v>170</v>
      </c>
      <c r="AU151" s="23" t="s">
        <v>81</v>
      </c>
      <c r="AY151" s="23" t="s">
        <v>168</v>
      </c>
      <c r="BE151" s="231">
        <f>IF(N151="základní",J151,0)</f>
        <v>0</v>
      </c>
      <c r="BF151" s="231">
        <f>IF(N151="snížená",J151,0)</f>
        <v>0</v>
      </c>
      <c r="BG151" s="231">
        <f>IF(N151="zákl. přenesená",J151,0)</f>
        <v>0</v>
      </c>
      <c r="BH151" s="231">
        <f>IF(N151="sníž. přenesená",J151,0)</f>
        <v>0</v>
      </c>
      <c r="BI151" s="231">
        <f>IF(N151="nulová",J151,0)</f>
        <v>0</v>
      </c>
      <c r="BJ151" s="23" t="s">
        <v>79</v>
      </c>
      <c r="BK151" s="231">
        <f>ROUND(I151*H151,2)</f>
        <v>0</v>
      </c>
      <c r="BL151" s="23" t="s">
        <v>175</v>
      </c>
      <c r="BM151" s="23" t="s">
        <v>653</v>
      </c>
    </row>
    <row r="152" s="1" customFormat="1" ht="16.5" customHeight="1">
      <c r="B152" s="45"/>
      <c r="C152" s="257" t="s">
        <v>343</v>
      </c>
      <c r="D152" s="257" t="s">
        <v>259</v>
      </c>
      <c r="E152" s="258" t="s">
        <v>2003</v>
      </c>
      <c r="F152" s="259" t="s">
        <v>2004</v>
      </c>
      <c r="G152" s="260" t="s">
        <v>466</v>
      </c>
      <c r="H152" s="261">
        <v>2</v>
      </c>
      <c r="I152" s="262"/>
      <c r="J152" s="263">
        <f>ROUND(I152*H152,2)</f>
        <v>0</v>
      </c>
      <c r="K152" s="259" t="s">
        <v>174</v>
      </c>
      <c r="L152" s="264"/>
      <c r="M152" s="265" t="s">
        <v>21</v>
      </c>
      <c r="N152" s="266" t="s">
        <v>42</v>
      </c>
      <c r="O152" s="46"/>
      <c r="P152" s="229">
        <f>O152*H152</f>
        <v>0</v>
      </c>
      <c r="Q152" s="229">
        <v>0</v>
      </c>
      <c r="R152" s="229">
        <f>Q152*H152</f>
        <v>0</v>
      </c>
      <c r="S152" s="229">
        <v>0</v>
      </c>
      <c r="T152" s="230">
        <f>S152*H152</f>
        <v>0</v>
      </c>
      <c r="AR152" s="23" t="s">
        <v>208</v>
      </c>
      <c r="AT152" s="23" t="s">
        <v>259</v>
      </c>
      <c r="AU152" s="23" t="s">
        <v>81</v>
      </c>
      <c r="AY152" s="23" t="s">
        <v>168</v>
      </c>
      <c r="BE152" s="231">
        <f>IF(N152="základní",J152,0)</f>
        <v>0</v>
      </c>
      <c r="BF152" s="231">
        <f>IF(N152="snížená",J152,0)</f>
        <v>0</v>
      </c>
      <c r="BG152" s="231">
        <f>IF(N152="zákl. přenesená",J152,0)</f>
        <v>0</v>
      </c>
      <c r="BH152" s="231">
        <f>IF(N152="sníž. přenesená",J152,0)</f>
        <v>0</v>
      </c>
      <c r="BI152" s="231">
        <f>IF(N152="nulová",J152,0)</f>
        <v>0</v>
      </c>
      <c r="BJ152" s="23" t="s">
        <v>79</v>
      </c>
      <c r="BK152" s="231">
        <f>ROUND(I152*H152,2)</f>
        <v>0</v>
      </c>
      <c r="BL152" s="23" t="s">
        <v>175</v>
      </c>
      <c r="BM152" s="23" t="s">
        <v>664</v>
      </c>
    </row>
    <row r="153" s="1" customFormat="1" ht="38.25" customHeight="1">
      <c r="B153" s="45"/>
      <c r="C153" s="220" t="s">
        <v>348</v>
      </c>
      <c r="D153" s="220" t="s">
        <v>170</v>
      </c>
      <c r="E153" s="221" t="s">
        <v>2005</v>
      </c>
      <c r="F153" s="222" t="s">
        <v>2006</v>
      </c>
      <c r="G153" s="223" t="s">
        <v>466</v>
      </c>
      <c r="H153" s="224">
        <v>10</v>
      </c>
      <c r="I153" s="225"/>
      <c r="J153" s="226">
        <f>ROUND(I153*H153,2)</f>
        <v>0</v>
      </c>
      <c r="K153" s="222" t="s">
        <v>174</v>
      </c>
      <c r="L153" s="71"/>
      <c r="M153" s="227" t="s">
        <v>21</v>
      </c>
      <c r="N153" s="228" t="s">
        <v>42</v>
      </c>
      <c r="O153" s="46"/>
      <c r="P153" s="229">
        <f>O153*H153</f>
        <v>0</v>
      </c>
      <c r="Q153" s="229">
        <v>0</v>
      </c>
      <c r="R153" s="229">
        <f>Q153*H153</f>
        <v>0</v>
      </c>
      <c r="S153" s="229">
        <v>0</v>
      </c>
      <c r="T153" s="230">
        <f>S153*H153</f>
        <v>0</v>
      </c>
      <c r="AR153" s="23" t="s">
        <v>175</v>
      </c>
      <c r="AT153" s="23" t="s">
        <v>170</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175</v>
      </c>
      <c r="BM153" s="23" t="s">
        <v>672</v>
      </c>
    </row>
    <row r="154" s="1" customFormat="1" ht="16.5" customHeight="1">
      <c r="B154" s="45"/>
      <c r="C154" s="257" t="s">
        <v>353</v>
      </c>
      <c r="D154" s="257" t="s">
        <v>259</v>
      </c>
      <c r="E154" s="258" t="s">
        <v>2007</v>
      </c>
      <c r="F154" s="259" t="s">
        <v>2008</v>
      </c>
      <c r="G154" s="260" t="s">
        <v>466</v>
      </c>
      <c r="H154" s="261">
        <v>2</v>
      </c>
      <c r="I154" s="262"/>
      <c r="J154" s="263">
        <f>ROUND(I154*H154,2)</f>
        <v>0</v>
      </c>
      <c r="K154" s="259" t="s">
        <v>174</v>
      </c>
      <c r="L154" s="264"/>
      <c r="M154" s="265" t="s">
        <v>21</v>
      </c>
      <c r="N154" s="266" t="s">
        <v>42</v>
      </c>
      <c r="O154" s="46"/>
      <c r="P154" s="229">
        <f>O154*H154</f>
        <v>0</v>
      </c>
      <c r="Q154" s="229">
        <v>0</v>
      </c>
      <c r="R154" s="229">
        <f>Q154*H154</f>
        <v>0</v>
      </c>
      <c r="S154" s="229">
        <v>0</v>
      </c>
      <c r="T154" s="230">
        <f>S154*H154</f>
        <v>0</v>
      </c>
      <c r="AR154" s="23" t="s">
        <v>208</v>
      </c>
      <c r="AT154" s="23" t="s">
        <v>259</v>
      </c>
      <c r="AU154" s="23" t="s">
        <v>81</v>
      </c>
      <c r="AY154" s="23" t="s">
        <v>168</v>
      </c>
      <c r="BE154" s="231">
        <f>IF(N154="základní",J154,0)</f>
        <v>0</v>
      </c>
      <c r="BF154" s="231">
        <f>IF(N154="snížená",J154,0)</f>
        <v>0</v>
      </c>
      <c r="BG154" s="231">
        <f>IF(N154="zákl. přenesená",J154,0)</f>
        <v>0</v>
      </c>
      <c r="BH154" s="231">
        <f>IF(N154="sníž. přenesená",J154,0)</f>
        <v>0</v>
      </c>
      <c r="BI154" s="231">
        <f>IF(N154="nulová",J154,0)</f>
        <v>0</v>
      </c>
      <c r="BJ154" s="23" t="s">
        <v>79</v>
      </c>
      <c r="BK154" s="231">
        <f>ROUND(I154*H154,2)</f>
        <v>0</v>
      </c>
      <c r="BL154" s="23" t="s">
        <v>175</v>
      </c>
      <c r="BM154" s="23" t="s">
        <v>684</v>
      </c>
    </row>
    <row r="155" s="1" customFormat="1" ht="16.5" customHeight="1">
      <c r="B155" s="45"/>
      <c r="C155" s="257" t="s">
        <v>357</v>
      </c>
      <c r="D155" s="257" t="s">
        <v>259</v>
      </c>
      <c r="E155" s="258" t="s">
        <v>2009</v>
      </c>
      <c r="F155" s="259" t="s">
        <v>2010</v>
      </c>
      <c r="G155" s="260" t="s">
        <v>466</v>
      </c>
      <c r="H155" s="261">
        <v>1</v>
      </c>
      <c r="I155" s="262"/>
      <c r="J155" s="263">
        <f>ROUND(I155*H155,2)</f>
        <v>0</v>
      </c>
      <c r="K155" s="259" t="s">
        <v>174</v>
      </c>
      <c r="L155" s="264"/>
      <c r="M155" s="265" t="s">
        <v>21</v>
      </c>
      <c r="N155" s="266" t="s">
        <v>42</v>
      </c>
      <c r="O155" s="46"/>
      <c r="P155" s="229">
        <f>O155*H155</f>
        <v>0</v>
      </c>
      <c r="Q155" s="229">
        <v>0</v>
      </c>
      <c r="R155" s="229">
        <f>Q155*H155</f>
        <v>0</v>
      </c>
      <c r="S155" s="229">
        <v>0</v>
      </c>
      <c r="T155" s="230">
        <f>S155*H155</f>
        <v>0</v>
      </c>
      <c r="AR155" s="23" t="s">
        <v>208</v>
      </c>
      <c r="AT155" s="23" t="s">
        <v>259</v>
      </c>
      <c r="AU155" s="23" t="s">
        <v>81</v>
      </c>
      <c r="AY155" s="23" t="s">
        <v>168</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175</v>
      </c>
      <c r="BM155" s="23" t="s">
        <v>692</v>
      </c>
    </row>
    <row r="156" s="1" customFormat="1" ht="16.5" customHeight="1">
      <c r="B156" s="45"/>
      <c r="C156" s="257" t="s">
        <v>361</v>
      </c>
      <c r="D156" s="257" t="s">
        <v>259</v>
      </c>
      <c r="E156" s="258" t="s">
        <v>2011</v>
      </c>
      <c r="F156" s="259" t="s">
        <v>2012</v>
      </c>
      <c r="G156" s="260" t="s">
        <v>466</v>
      </c>
      <c r="H156" s="261">
        <v>4</v>
      </c>
      <c r="I156" s="262"/>
      <c r="J156" s="263">
        <f>ROUND(I156*H156,2)</f>
        <v>0</v>
      </c>
      <c r="K156" s="259" t="s">
        <v>21</v>
      </c>
      <c r="L156" s="264"/>
      <c r="M156" s="265" t="s">
        <v>21</v>
      </c>
      <c r="N156" s="266" t="s">
        <v>42</v>
      </c>
      <c r="O156" s="46"/>
      <c r="P156" s="229">
        <f>O156*H156</f>
        <v>0</v>
      </c>
      <c r="Q156" s="229">
        <v>0</v>
      </c>
      <c r="R156" s="229">
        <f>Q156*H156</f>
        <v>0</v>
      </c>
      <c r="S156" s="229">
        <v>0</v>
      </c>
      <c r="T156" s="230">
        <f>S156*H156</f>
        <v>0</v>
      </c>
      <c r="AR156" s="23" t="s">
        <v>208</v>
      </c>
      <c r="AT156" s="23" t="s">
        <v>259</v>
      </c>
      <c r="AU156" s="23" t="s">
        <v>81</v>
      </c>
      <c r="AY156" s="23" t="s">
        <v>168</v>
      </c>
      <c r="BE156" s="231">
        <f>IF(N156="základní",J156,0)</f>
        <v>0</v>
      </c>
      <c r="BF156" s="231">
        <f>IF(N156="snížená",J156,0)</f>
        <v>0</v>
      </c>
      <c r="BG156" s="231">
        <f>IF(N156="zákl. přenesená",J156,0)</f>
        <v>0</v>
      </c>
      <c r="BH156" s="231">
        <f>IF(N156="sníž. přenesená",J156,0)</f>
        <v>0</v>
      </c>
      <c r="BI156" s="231">
        <f>IF(N156="nulová",J156,0)</f>
        <v>0</v>
      </c>
      <c r="BJ156" s="23" t="s">
        <v>79</v>
      </c>
      <c r="BK156" s="231">
        <f>ROUND(I156*H156,2)</f>
        <v>0</v>
      </c>
      <c r="BL156" s="23" t="s">
        <v>175</v>
      </c>
      <c r="BM156" s="23" t="s">
        <v>701</v>
      </c>
    </row>
    <row r="157" s="1" customFormat="1" ht="16.5" customHeight="1">
      <c r="B157" s="45"/>
      <c r="C157" s="257" t="s">
        <v>366</v>
      </c>
      <c r="D157" s="257" t="s">
        <v>259</v>
      </c>
      <c r="E157" s="258" t="s">
        <v>2013</v>
      </c>
      <c r="F157" s="259" t="s">
        <v>2014</v>
      </c>
      <c r="G157" s="260" t="s">
        <v>466</v>
      </c>
      <c r="H157" s="261">
        <v>3</v>
      </c>
      <c r="I157" s="262"/>
      <c r="J157" s="263">
        <f>ROUND(I157*H157,2)</f>
        <v>0</v>
      </c>
      <c r="K157" s="259" t="s">
        <v>174</v>
      </c>
      <c r="L157" s="264"/>
      <c r="M157" s="265" t="s">
        <v>21</v>
      </c>
      <c r="N157" s="266" t="s">
        <v>42</v>
      </c>
      <c r="O157" s="46"/>
      <c r="P157" s="229">
        <f>O157*H157</f>
        <v>0</v>
      </c>
      <c r="Q157" s="229">
        <v>0</v>
      </c>
      <c r="R157" s="229">
        <f>Q157*H157</f>
        <v>0</v>
      </c>
      <c r="S157" s="229">
        <v>0</v>
      </c>
      <c r="T157" s="230">
        <f>S157*H157</f>
        <v>0</v>
      </c>
      <c r="AR157" s="23" t="s">
        <v>208</v>
      </c>
      <c r="AT157" s="23" t="s">
        <v>259</v>
      </c>
      <c r="AU157" s="23" t="s">
        <v>81</v>
      </c>
      <c r="AY157" s="23" t="s">
        <v>168</v>
      </c>
      <c r="BE157" s="231">
        <f>IF(N157="základní",J157,0)</f>
        <v>0</v>
      </c>
      <c r="BF157" s="231">
        <f>IF(N157="snížená",J157,0)</f>
        <v>0</v>
      </c>
      <c r="BG157" s="231">
        <f>IF(N157="zákl. přenesená",J157,0)</f>
        <v>0</v>
      </c>
      <c r="BH157" s="231">
        <f>IF(N157="sníž. přenesená",J157,0)</f>
        <v>0</v>
      </c>
      <c r="BI157" s="231">
        <f>IF(N157="nulová",J157,0)</f>
        <v>0</v>
      </c>
      <c r="BJ157" s="23" t="s">
        <v>79</v>
      </c>
      <c r="BK157" s="231">
        <f>ROUND(I157*H157,2)</f>
        <v>0</v>
      </c>
      <c r="BL157" s="23" t="s">
        <v>175</v>
      </c>
      <c r="BM157" s="23" t="s">
        <v>709</v>
      </c>
    </row>
    <row r="158" s="1" customFormat="1" ht="38.25" customHeight="1">
      <c r="B158" s="45"/>
      <c r="C158" s="220" t="s">
        <v>371</v>
      </c>
      <c r="D158" s="220" t="s">
        <v>170</v>
      </c>
      <c r="E158" s="221" t="s">
        <v>2015</v>
      </c>
      <c r="F158" s="222" t="s">
        <v>2016</v>
      </c>
      <c r="G158" s="223" t="s">
        <v>466</v>
      </c>
      <c r="H158" s="224">
        <v>4</v>
      </c>
      <c r="I158" s="225"/>
      <c r="J158" s="226">
        <f>ROUND(I158*H158,2)</f>
        <v>0</v>
      </c>
      <c r="K158" s="222" t="s">
        <v>174</v>
      </c>
      <c r="L158" s="71"/>
      <c r="M158" s="227" t="s">
        <v>21</v>
      </c>
      <c r="N158" s="228" t="s">
        <v>42</v>
      </c>
      <c r="O158" s="46"/>
      <c r="P158" s="229">
        <f>O158*H158</f>
        <v>0</v>
      </c>
      <c r="Q158" s="229">
        <v>0</v>
      </c>
      <c r="R158" s="229">
        <f>Q158*H158</f>
        <v>0</v>
      </c>
      <c r="S158" s="229">
        <v>0</v>
      </c>
      <c r="T158" s="230">
        <f>S158*H158</f>
        <v>0</v>
      </c>
      <c r="AR158" s="23" t="s">
        <v>175</v>
      </c>
      <c r="AT158" s="23" t="s">
        <v>170</v>
      </c>
      <c r="AU158" s="23" t="s">
        <v>81</v>
      </c>
      <c r="AY158" s="23" t="s">
        <v>168</v>
      </c>
      <c r="BE158" s="231">
        <f>IF(N158="základní",J158,0)</f>
        <v>0</v>
      </c>
      <c r="BF158" s="231">
        <f>IF(N158="snížená",J158,0)</f>
        <v>0</v>
      </c>
      <c r="BG158" s="231">
        <f>IF(N158="zákl. přenesená",J158,0)</f>
        <v>0</v>
      </c>
      <c r="BH158" s="231">
        <f>IF(N158="sníž. přenesená",J158,0)</f>
        <v>0</v>
      </c>
      <c r="BI158" s="231">
        <f>IF(N158="nulová",J158,0)</f>
        <v>0</v>
      </c>
      <c r="BJ158" s="23" t="s">
        <v>79</v>
      </c>
      <c r="BK158" s="231">
        <f>ROUND(I158*H158,2)</f>
        <v>0</v>
      </c>
      <c r="BL158" s="23" t="s">
        <v>175</v>
      </c>
      <c r="BM158" s="23" t="s">
        <v>720</v>
      </c>
    </row>
    <row r="159" s="1" customFormat="1" ht="16.5" customHeight="1">
      <c r="B159" s="45"/>
      <c r="C159" s="257" t="s">
        <v>527</v>
      </c>
      <c r="D159" s="257" t="s">
        <v>259</v>
      </c>
      <c r="E159" s="258" t="s">
        <v>2017</v>
      </c>
      <c r="F159" s="259" t="s">
        <v>2018</v>
      </c>
      <c r="G159" s="260" t="s">
        <v>466</v>
      </c>
      <c r="H159" s="261">
        <v>4</v>
      </c>
      <c r="I159" s="262"/>
      <c r="J159" s="263">
        <f>ROUND(I159*H159,2)</f>
        <v>0</v>
      </c>
      <c r="K159" s="259" t="s">
        <v>174</v>
      </c>
      <c r="L159" s="264"/>
      <c r="M159" s="265" t="s">
        <v>21</v>
      </c>
      <c r="N159" s="266" t="s">
        <v>42</v>
      </c>
      <c r="O159" s="46"/>
      <c r="P159" s="229">
        <f>O159*H159</f>
        <v>0</v>
      </c>
      <c r="Q159" s="229">
        <v>0</v>
      </c>
      <c r="R159" s="229">
        <f>Q159*H159</f>
        <v>0</v>
      </c>
      <c r="S159" s="229">
        <v>0</v>
      </c>
      <c r="T159" s="230">
        <f>S159*H159</f>
        <v>0</v>
      </c>
      <c r="AR159" s="23" t="s">
        <v>208</v>
      </c>
      <c r="AT159" s="23" t="s">
        <v>259</v>
      </c>
      <c r="AU159" s="23" t="s">
        <v>81</v>
      </c>
      <c r="AY159" s="23" t="s">
        <v>168</v>
      </c>
      <c r="BE159" s="231">
        <f>IF(N159="základní",J159,0)</f>
        <v>0</v>
      </c>
      <c r="BF159" s="231">
        <f>IF(N159="snížená",J159,0)</f>
        <v>0</v>
      </c>
      <c r="BG159" s="231">
        <f>IF(N159="zákl. přenesená",J159,0)</f>
        <v>0</v>
      </c>
      <c r="BH159" s="231">
        <f>IF(N159="sníž. přenesená",J159,0)</f>
        <v>0</v>
      </c>
      <c r="BI159" s="231">
        <f>IF(N159="nulová",J159,0)</f>
        <v>0</v>
      </c>
      <c r="BJ159" s="23" t="s">
        <v>79</v>
      </c>
      <c r="BK159" s="231">
        <f>ROUND(I159*H159,2)</f>
        <v>0</v>
      </c>
      <c r="BL159" s="23" t="s">
        <v>175</v>
      </c>
      <c r="BM159" s="23" t="s">
        <v>728</v>
      </c>
    </row>
    <row r="160" s="1" customFormat="1" ht="38.25" customHeight="1">
      <c r="B160" s="45"/>
      <c r="C160" s="220" t="s">
        <v>532</v>
      </c>
      <c r="D160" s="220" t="s">
        <v>170</v>
      </c>
      <c r="E160" s="221" t="s">
        <v>2019</v>
      </c>
      <c r="F160" s="222" t="s">
        <v>2020</v>
      </c>
      <c r="G160" s="223" t="s">
        <v>466</v>
      </c>
      <c r="H160" s="224">
        <v>7</v>
      </c>
      <c r="I160" s="225"/>
      <c r="J160" s="226">
        <f>ROUND(I160*H160,2)</f>
        <v>0</v>
      </c>
      <c r="K160" s="222" t="s">
        <v>174</v>
      </c>
      <c r="L160" s="71"/>
      <c r="M160" s="227" t="s">
        <v>21</v>
      </c>
      <c r="N160" s="228" t="s">
        <v>42</v>
      </c>
      <c r="O160" s="46"/>
      <c r="P160" s="229">
        <f>O160*H160</f>
        <v>0</v>
      </c>
      <c r="Q160" s="229">
        <v>0</v>
      </c>
      <c r="R160" s="229">
        <f>Q160*H160</f>
        <v>0</v>
      </c>
      <c r="S160" s="229">
        <v>0</v>
      </c>
      <c r="T160" s="230">
        <f>S160*H160</f>
        <v>0</v>
      </c>
      <c r="AR160" s="23" t="s">
        <v>175</v>
      </c>
      <c r="AT160" s="23" t="s">
        <v>170</v>
      </c>
      <c r="AU160" s="23" t="s">
        <v>81</v>
      </c>
      <c r="AY160" s="23" t="s">
        <v>168</v>
      </c>
      <c r="BE160" s="231">
        <f>IF(N160="základní",J160,0)</f>
        <v>0</v>
      </c>
      <c r="BF160" s="231">
        <f>IF(N160="snížená",J160,0)</f>
        <v>0</v>
      </c>
      <c r="BG160" s="231">
        <f>IF(N160="zákl. přenesená",J160,0)</f>
        <v>0</v>
      </c>
      <c r="BH160" s="231">
        <f>IF(N160="sníž. přenesená",J160,0)</f>
        <v>0</v>
      </c>
      <c r="BI160" s="231">
        <f>IF(N160="nulová",J160,0)</f>
        <v>0</v>
      </c>
      <c r="BJ160" s="23" t="s">
        <v>79</v>
      </c>
      <c r="BK160" s="231">
        <f>ROUND(I160*H160,2)</f>
        <v>0</v>
      </c>
      <c r="BL160" s="23" t="s">
        <v>175</v>
      </c>
      <c r="BM160" s="23" t="s">
        <v>736</v>
      </c>
    </row>
    <row r="161" s="1" customFormat="1" ht="16.5" customHeight="1">
      <c r="B161" s="45"/>
      <c r="C161" s="257" t="s">
        <v>537</v>
      </c>
      <c r="D161" s="257" t="s">
        <v>259</v>
      </c>
      <c r="E161" s="258" t="s">
        <v>2021</v>
      </c>
      <c r="F161" s="259" t="s">
        <v>2022</v>
      </c>
      <c r="G161" s="260" t="s">
        <v>466</v>
      </c>
      <c r="H161" s="261">
        <v>3</v>
      </c>
      <c r="I161" s="262"/>
      <c r="J161" s="263">
        <f>ROUND(I161*H161,2)</f>
        <v>0</v>
      </c>
      <c r="K161" s="259" t="s">
        <v>21</v>
      </c>
      <c r="L161" s="264"/>
      <c r="M161" s="265" t="s">
        <v>21</v>
      </c>
      <c r="N161" s="266" t="s">
        <v>42</v>
      </c>
      <c r="O161" s="46"/>
      <c r="P161" s="229">
        <f>O161*H161</f>
        <v>0</v>
      </c>
      <c r="Q161" s="229">
        <v>0</v>
      </c>
      <c r="R161" s="229">
        <f>Q161*H161</f>
        <v>0</v>
      </c>
      <c r="S161" s="229">
        <v>0</v>
      </c>
      <c r="T161" s="230">
        <f>S161*H161</f>
        <v>0</v>
      </c>
      <c r="AR161" s="23" t="s">
        <v>208</v>
      </c>
      <c r="AT161" s="23" t="s">
        <v>259</v>
      </c>
      <c r="AU161" s="23" t="s">
        <v>81</v>
      </c>
      <c r="AY161" s="23" t="s">
        <v>168</v>
      </c>
      <c r="BE161" s="231">
        <f>IF(N161="základní",J161,0)</f>
        <v>0</v>
      </c>
      <c r="BF161" s="231">
        <f>IF(N161="snížená",J161,0)</f>
        <v>0</v>
      </c>
      <c r="BG161" s="231">
        <f>IF(N161="zákl. přenesená",J161,0)</f>
        <v>0</v>
      </c>
      <c r="BH161" s="231">
        <f>IF(N161="sníž. přenesená",J161,0)</f>
        <v>0</v>
      </c>
      <c r="BI161" s="231">
        <f>IF(N161="nulová",J161,0)</f>
        <v>0</v>
      </c>
      <c r="BJ161" s="23" t="s">
        <v>79</v>
      </c>
      <c r="BK161" s="231">
        <f>ROUND(I161*H161,2)</f>
        <v>0</v>
      </c>
      <c r="BL161" s="23" t="s">
        <v>175</v>
      </c>
      <c r="BM161" s="23" t="s">
        <v>748</v>
      </c>
    </row>
    <row r="162" s="1" customFormat="1" ht="16.5" customHeight="1">
      <c r="B162" s="45"/>
      <c r="C162" s="257" t="s">
        <v>541</v>
      </c>
      <c r="D162" s="257" t="s">
        <v>259</v>
      </c>
      <c r="E162" s="258" t="s">
        <v>2023</v>
      </c>
      <c r="F162" s="259" t="s">
        <v>2024</v>
      </c>
      <c r="G162" s="260" t="s">
        <v>466</v>
      </c>
      <c r="H162" s="261">
        <v>2</v>
      </c>
      <c r="I162" s="262"/>
      <c r="J162" s="263">
        <f>ROUND(I162*H162,2)</f>
        <v>0</v>
      </c>
      <c r="K162" s="259" t="s">
        <v>174</v>
      </c>
      <c r="L162" s="264"/>
      <c r="M162" s="265" t="s">
        <v>21</v>
      </c>
      <c r="N162" s="266" t="s">
        <v>42</v>
      </c>
      <c r="O162" s="46"/>
      <c r="P162" s="229">
        <f>O162*H162</f>
        <v>0</v>
      </c>
      <c r="Q162" s="229">
        <v>0</v>
      </c>
      <c r="R162" s="229">
        <f>Q162*H162</f>
        <v>0</v>
      </c>
      <c r="S162" s="229">
        <v>0</v>
      </c>
      <c r="T162" s="230">
        <f>S162*H162</f>
        <v>0</v>
      </c>
      <c r="AR162" s="23" t="s">
        <v>208</v>
      </c>
      <c r="AT162" s="23" t="s">
        <v>259</v>
      </c>
      <c r="AU162" s="23" t="s">
        <v>81</v>
      </c>
      <c r="AY162" s="23" t="s">
        <v>168</v>
      </c>
      <c r="BE162" s="231">
        <f>IF(N162="základní",J162,0)</f>
        <v>0</v>
      </c>
      <c r="BF162" s="231">
        <f>IF(N162="snížená",J162,0)</f>
        <v>0</v>
      </c>
      <c r="BG162" s="231">
        <f>IF(N162="zákl. přenesená",J162,0)</f>
        <v>0</v>
      </c>
      <c r="BH162" s="231">
        <f>IF(N162="sníž. přenesená",J162,0)</f>
        <v>0</v>
      </c>
      <c r="BI162" s="231">
        <f>IF(N162="nulová",J162,0)</f>
        <v>0</v>
      </c>
      <c r="BJ162" s="23" t="s">
        <v>79</v>
      </c>
      <c r="BK162" s="231">
        <f>ROUND(I162*H162,2)</f>
        <v>0</v>
      </c>
      <c r="BL162" s="23" t="s">
        <v>175</v>
      </c>
      <c r="BM162" s="23" t="s">
        <v>756</v>
      </c>
    </row>
    <row r="163" s="1" customFormat="1" ht="16.5" customHeight="1">
      <c r="B163" s="45"/>
      <c r="C163" s="257" t="s">
        <v>545</v>
      </c>
      <c r="D163" s="257" t="s">
        <v>259</v>
      </c>
      <c r="E163" s="258" t="s">
        <v>2025</v>
      </c>
      <c r="F163" s="259" t="s">
        <v>2026</v>
      </c>
      <c r="G163" s="260" t="s">
        <v>466</v>
      </c>
      <c r="H163" s="261">
        <v>3</v>
      </c>
      <c r="I163" s="262"/>
      <c r="J163" s="263">
        <f>ROUND(I163*H163,2)</f>
        <v>0</v>
      </c>
      <c r="K163" s="259" t="s">
        <v>174</v>
      </c>
      <c r="L163" s="264"/>
      <c r="M163" s="265" t="s">
        <v>21</v>
      </c>
      <c r="N163" s="266" t="s">
        <v>42</v>
      </c>
      <c r="O163" s="46"/>
      <c r="P163" s="229">
        <f>O163*H163</f>
        <v>0</v>
      </c>
      <c r="Q163" s="229">
        <v>0</v>
      </c>
      <c r="R163" s="229">
        <f>Q163*H163</f>
        <v>0</v>
      </c>
      <c r="S163" s="229">
        <v>0</v>
      </c>
      <c r="T163" s="230">
        <f>S163*H163</f>
        <v>0</v>
      </c>
      <c r="AR163" s="23" t="s">
        <v>208</v>
      </c>
      <c r="AT163" s="23" t="s">
        <v>259</v>
      </c>
      <c r="AU163" s="23" t="s">
        <v>81</v>
      </c>
      <c r="AY163" s="23" t="s">
        <v>168</v>
      </c>
      <c r="BE163" s="231">
        <f>IF(N163="základní",J163,0)</f>
        <v>0</v>
      </c>
      <c r="BF163" s="231">
        <f>IF(N163="snížená",J163,0)</f>
        <v>0</v>
      </c>
      <c r="BG163" s="231">
        <f>IF(N163="zákl. přenesená",J163,0)</f>
        <v>0</v>
      </c>
      <c r="BH163" s="231">
        <f>IF(N163="sníž. přenesená",J163,0)</f>
        <v>0</v>
      </c>
      <c r="BI163" s="231">
        <f>IF(N163="nulová",J163,0)</f>
        <v>0</v>
      </c>
      <c r="BJ163" s="23" t="s">
        <v>79</v>
      </c>
      <c r="BK163" s="231">
        <f>ROUND(I163*H163,2)</f>
        <v>0</v>
      </c>
      <c r="BL163" s="23" t="s">
        <v>175</v>
      </c>
      <c r="BM163" s="23" t="s">
        <v>766</v>
      </c>
    </row>
    <row r="164" s="1" customFormat="1" ht="38.25" customHeight="1">
      <c r="B164" s="45"/>
      <c r="C164" s="220" t="s">
        <v>550</v>
      </c>
      <c r="D164" s="220" t="s">
        <v>170</v>
      </c>
      <c r="E164" s="221" t="s">
        <v>2027</v>
      </c>
      <c r="F164" s="222" t="s">
        <v>2028</v>
      </c>
      <c r="G164" s="223" t="s">
        <v>466</v>
      </c>
      <c r="H164" s="224">
        <v>3</v>
      </c>
      <c r="I164" s="225"/>
      <c r="J164" s="226">
        <f>ROUND(I164*H164,2)</f>
        <v>0</v>
      </c>
      <c r="K164" s="222" t="s">
        <v>174</v>
      </c>
      <c r="L164" s="71"/>
      <c r="M164" s="227" t="s">
        <v>21</v>
      </c>
      <c r="N164" s="228" t="s">
        <v>42</v>
      </c>
      <c r="O164" s="46"/>
      <c r="P164" s="229">
        <f>O164*H164</f>
        <v>0</v>
      </c>
      <c r="Q164" s="229">
        <v>0</v>
      </c>
      <c r="R164" s="229">
        <f>Q164*H164</f>
        <v>0</v>
      </c>
      <c r="S164" s="229">
        <v>0</v>
      </c>
      <c r="T164" s="230">
        <f>S164*H164</f>
        <v>0</v>
      </c>
      <c r="AR164" s="23" t="s">
        <v>175</v>
      </c>
      <c r="AT164" s="23" t="s">
        <v>170</v>
      </c>
      <c r="AU164" s="23" t="s">
        <v>81</v>
      </c>
      <c r="AY164" s="23" t="s">
        <v>168</v>
      </c>
      <c r="BE164" s="231">
        <f>IF(N164="základní",J164,0)</f>
        <v>0</v>
      </c>
      <c r="BF164" s="231">
        <f>IF(N164="snížená",J164,0)</f>
        <v>0</v>
      </c>
      <c r="BG164" s="231">
        <f>IF(N164="zákl. přenesená",J164,0)</f>
        <v>0</v>
      </c>
      <c r="BH164" s="231">
        <f>IF(N164="sníž. přenesená",J164,0)</f>
        <v>0</v>
      </c>
      <c r="BI164" s="231">
        <f>IF(N164="nulová",J164,0)</f>
        <v>0</v>
      </c>
      <c r="BJ164" s="23" t="s">
        <v>79</v>
      </c>
      <c r="BK164" s="231">
        <f>ROUND(I164*H164,2)</f>
        <v>0</v>
      </c>
      <c r="BL164" s="23" t="s">
        <v>175</v>
      </c>
      <c r="BM164" s="23" t="s">
        <v>1325</v>
      </c>
    </row>
    <row r="165" s="1" customFormat="1" ht="16.5" customHeight="1">
      <c r="B165" s="45"/>
      <c r="C165" s="257" t="s">
        <v>554</v>
      </c>
      <c r="D165" s="257" t="s">
        <v>259</v>
      </c>
      <c r="E165" s="258" t="s">
        <v>2029</v>
      </c>
      <c r="F165" s="259" t="s">
        <v>2030</v>
      </c>
      <c r="G165" s="260" t="s">
        <v>466</v>
      </c>
      <c r="H165" s="261">
        <v>3</v>
      </c>
      <c r="I165" s="262"/>
      <c r="J165" s="263">
        <f>ROUND(I165*H165,2)</f>
        <v>0</v>
      </c>
      <c r="K165" s="259" t="s">
        <v>174</v>
      </c>
      <c r="L165" s="264"/>
      <c r="M165" s="265" t="s">
        <v>21</v>
      </c>
      <c r="N165" s="266" t="s">
        <v>42</v>
      </c>
      <c r="O165" s="46"/>
      <c r="P165" s="229">
        <f>O165*H165</f>
        <v>0</v>
      </c>
      <c r="Q165" s="229">
        <v>0</v>
      </c>
      <c r="R165" s="229">
        <f>Q165*H165</f>
        <v>0</v>
      </c>
      <c r="S165" s="229">
        <v>0</v>
      </c>
      <c r="T165" s="230">
        <f>S165*H165</f>
        <v>0</v>
      </c>
      <c r="AR165" s="23" t="s">
        <v>208</v>
      </c>
      <c r="AT165" s="23" t="s">
        <v>259</v>
      </c>
      <c r="AU165" s="23" t="s">
        <v>81</v>
      </c>
      <c r="AY165" s="23" t="s">
        <v>168</v>
      </c>
      <c r="BE165" s="231">
        <f>IF(N165="základní",J165,0)</f>
        <v>0</v>
      </c>
      <c r="BF165" s="231">
        <f>IF(N165="snížená",J165,0)</f>
        <v>0</v>
      </c>
      <c r="BG165" s="231">
        <f>IF(N165="zákl. přenesená",J165,0)</f>
        <v>0</v>
      </c>
      <c r="BH165" s="231">
        <f>IF(N165="sníž. přenesená",J165,0)</f>
        <v>0</v>
      </c>
      <c r="BI165" s="231">
        <f>IF(N165="nulová",J165,0)</f>
        <v>0</v>
      </c>
      <c r="BJ165" s="23" t="s">
        <v>79</v>
      </c>
      <c r="BK165" s="231">
        <f>ROUND(I165*H165,2)</f>
        <v>0</v>
      </c>
      <c r="BL165" s="23" t="s">
        <v>175</v>
      </c>
      <c r="BM165" s="23" t="s">
        <v>1333</v>
      </c>
    </row>
    <row r="166" s="1" customFormat="1" ht="16.5" customHeight="1">
      <c r="B166" s="45"/>
      <c r="C166" s="257" t="s">
        <v>559</v>
      </c>
      <c r="D166" s="257" t="s">
        <v>259</v>
      </c>
      <c r="E166" s="258" t="s">
        <v>2031</v>
      </c>
      <c r="F166" s="259" t="s">
        <v>2032</v>
      </c>
      <c r="G166" s="260" t="s">
        <v>466</v>
      </c>
      <c r="H166" s="261">
        <v>3</v>
      </c>
      <c r="I166" s="262"/>
      <c r="J166" s="263">
        <f>ROUND(I166*H166,2)</f>
        <v>0</v>
      </c>
      <c r="K166" s="259" t="s">
        <v>174</v>
      </c>
      <c r="L166" s="264"/>
      <c r="M166" s="265" t="s">
        <v>21</v>
      </c>
      <c r="N166" s="266" t="s">
        <v>42</v>
      </c>
      <c r="O166" s="46"/>
      <c r="P166" s="229">
        <f>O166*H166</f>
        <v>0</v>
      </c>
      <c r="Q166" s="229">
        <v>0</v>
      </c>
      <c r="R166" s="229">
        <f>Q166*H166</f>
        <v>0</v>
      </c>
      <c r="S166" s="229">
        <v>0</v>
      </c>
      <c r="T166" s="230">
        <f>S166*H166</f>
        <v>0</v>
      </c>
      <c r="AR166" s="23" t="s">
        <v>208</v>
      </c>
      <c r="AT166" s="23" t="s">
        <v>259</v>
      </c>
      <c r="AU166" s="23" t="s">
        <v>81</v>
      </c>
      <c r="AY166" s="23" t="s">
        <v>168</v>
      </c>
      <c r="BE166" s="231">
        <f>IF(N166="základní",J166,0)</f>
        <v>0</v>
      </c>
      <c r="BF166" s="231">
        <f>IF(N166="snížená",J166,0)</f>
        <v>0</v>
      </c>
      <c r="BG166" s="231">
        <f>IF(N166="zákl. přenesená",J166,0)</f>
        <v>0</v>
      </c>
      <c r="BH166" s="231">
        <f>IF(N166="sníž. přenesená",J166,0)</f>
        <v>0</v>
      </c>
      <c r="BI166" s="231">
        <f>IF(N166="nulová",J166,0)</f>
        <v>0</v>
      </c>
      <c r="BJ166" s="23" t="s">
        <v>79</v>
      </c>
      <c r="BK166" s="231">
        <f>ROUND(I166*H166,2)</f>
        <v>0</v>
      </c>
      <c r="BL166" s="23" t="s">
        <v>175</v>
      </c>
      <c r="BM166" s="23" t="s">
        <v>1341</v>
      </c>
    </row>
    <row r="167" s="1" customFormat="1" ht="38.25" customHeight="1">
      <c r="B167" s="45"/>
      <c r="C167" s="220" t="s">
        <v>564</v>
      </c>
      <c r="D167" s="220" t="s">
        <v>170</v>
      </c>
      <c r="E167" s="221" t="s">
        <v>2033</v>
      </c>
      <c r="F167" s="222" t="s">
        <v>2034</v>
      </c>
      <c r="G167" s="223" t="s">
        <v>466</v>
      </c>
      <c r="H167" s="224">
        <v>2</v>
      </c>
      <c r="I167" s="225"/>
      <c r="J167" s="226">
        <f>ROUND(I167*H167,2)</f>
        <v>0</v>
      </c>
      <c r="K167" s="222" t="s">
        <v>174</v>
      </c>
      <c r="L167" s="71"/>
      <c r="M167" s="227" t="s">
        <v>21</v>
      </c>
      <c r="N167" s="228" t="s">
        <v>42</v>
      </c>
      <c r="O167" s="46"/>
      <c r="P167" s="229">
        <f>O167*H167</f>
        <v>0</v>
      </c>
      <c r="Q167" s="229">
        <v>0</v>
      </c>
      <c r="R167" s="229">
        <f>Q167*H167</f>
        <v>0</v>
      </c>
      <c r="S167" s="229">
        <v>0</v>
      </c>
      <c r="T167" s="230">
        <f>S167*H167</f>
        <v>0</v>
      </c>
      <c r="AR167" s="23" t="s">
        <v>175</v>
      </c>
      <c r="AT167" s="23" t="s">
        <v>170</v>
      </c>
      <c r="AU167" s="23" t="s">
        <v>81</v>
      </c>
      <c r="AY167" s="23" t="s">
        <v>168</v>
      </c>
      <c r="BE167" s="231">
        <f>IF(N167="základní",J167,0)</f>
        <v>0</v>
      </c>
      <c r="BF167" s="231">
        <f>IF(N167="snížená",J167,0)</f>
        <v>0</v>
      </c>
      <c r="BG167" s="231">
        <f>IF(N167="zákl. přenesená",J167,0)</f>
        <v>0</v>
      </c>
      <c r="BH167" s="231">
        <f>IF(N167="sníž. přenesená",J167,0)</f>
        <v>0</v>
      </c>
      <c r="BI167" s="231">
        <f>IF(N167="nulová",J167,0)</f>
        <v>0</v>
      </c>
      <c r="BJ167" s="23" t="s">
        <v>79</v>
      </c>
      <c r="BK167" s="231">
        <f>ROUND(I167*H167,2)</f>
        <v>0</v>
      </c>
      <c r="BL167" s="23" t="s">
        <v>175</v>
      </c>
      <c r="BM167" s="23" t="s">
        <v>1349</v>
      </c>
    </row>
    <row r="168" s="1" customFormat="1" ht="16.5" customHeight="1">
      <c r="B168" s="45"/>
      <c r="C168" s="257" t="s">
        <v>573</v>
      </c>
      <c r="D168" s="257" t="s">
        <v>259</v>
      </c>
      <c r="E168" s="258" t="s">
        <v>2035</v>
      </c>
      <c r="F168" s="259" t="s">
        <v>2036</v>
      </c>
      <c r="G168" s="260" t="s">
        <v>466</v>
      </c>
      <c r="H168" s="261">
        <v>2</v>
      </c>
      <c r="I168" s="262"/>
      <c r="J168" s="263">
        <f>ROUND(I168*H168,2)</f>
        <v>0</v>
      </c>
      <c r="K168" s="259" t="s">
        <v>174</v>
      </c>
      <c r="L168" s="264"/>
      <c r="M168" s="265" t="s">
        <v>21</v>
      </c>
      <c r="N168" s="266" t="s">
        <v>42</v>
      </c>
      <c r="O168" s="46"/>
      <c r="P168" s="229">
        <f>O168*H168</f>
        <v>0</v>
      </c>
      <c r="Q168" s="229">
        <v>0</v>
      </c>
      <c r="R168" s="229">
        <f>Q168*H168</f>
        <v>0</v>
      </c>
      <c r="S168" s="229">
        <v>0</v>
      </c>
      <c r="T168" s="230">
        <f>S168*H168</f>
        <v>0</v>
      </c>
      <c r="AR168" s="23" t="s">
        <v>208</v>
      </c>
      <c r="AT168" s="23" t="s">
        <v>259</v>
      </c>
      <c r="AU168" s="23" t="s">
        <v>81</v>
      </c>
      <c r="AY168" s="23" t="s">
        <v>168</v>
      </c>
      <c r="BE168" s="231">
        <f>IF(N168="základní",J168,0)</f>
        <v>0</v>
      </c>
      <c r="BF168" s="231">
        <f>IF(N168="snížená",J168,0)</f>
        <v>0</v>
      </c>
      <c r="BG168" s="231">
        <f>IF(N168="zákl. přenesená",J168,0)</f>
        <v>0</v>
      </c>
      <c r="BH168" s="231">
        <f>IF(N168="sníž. přenesená",J168,0)</f>
        <v>0</v>
      </c>
      <c r="BI168" s="231">
        <f>IF(N168="nulová",J168,0)</f>
        <v>0</v>
      </c>
      <c r="BJ168" s="23" t="s">
        <v>79</v>
      </c>
      <c r="BK168" s="231">
        <f>ROUND(I168*H168,2)</f>
        <v>0</v>
      </c>
      <c r="BL168" s="23" t="s">
        <v>175</v>
      </c>
      <c r="BM168" s="23" t="s">
        <v>1357</v>
      </c>
    </row>
    <row r="169" s="1" customFormat="1" ht="16.5" customHeight="1">
      <c r="B169" s="45"/>
      <c r="C169" s="257" t="s">
        <v>578</v>
      </c>
      <c r="D169" s="257" t="s">
        <v>259</v>
      </c>
      <c r="E169" s="258" t="s">
        <v>2037</v>
      </c>
      <c r="F169" s="259" t="s">
        <v>2038</v>
      </c>
      <c r="G169" s="260" t="s">
        <v>466</v>
      </c>
      <c r="H169" s="261">
        <v>2</v>
      </c>
      <c r="I169" s="262"/>
      <c r="J169" s="263">
        <f>ROUND(I169*H169,2)</f>
        <v>0</v>
      </c>
      <c r="K169" s="259" t="s">
        <v>174</v>
      </c>
      <c r="L169" s="264"/>
      <c r="M169" s="265" t="s">
        <v>21</v>
      </c>
      <c r="N169" s="266" t="s">
        <v>42</v>
      </c>
      <c r="O169" s="46"/>
      <c r="P169" s="229">
        <f>O169*H169</f>
        <v>0</v>
      </c>
      <c r="Q169" s="229">
        <v>0</v>
      </c>
      <c r="R169" s="229">
        <f>Q169*H169</f>
        <v>0</v>
      </c>
      <c r="S169" s="229">
        <v>0</v>
      </c>
      <c r="T169" s="230">
        <f>S169*H169</f>
        <v>0</v>
      </c>
      <c r="AR169" s="23" t="s">
        <v>208</v>
      </c>
      <c r="AT169" s="23" t="s">
        <v>259</v>
      </c>
      <c r="AU169" s="23" t="s">
        <v>81</v>
      </c>
      <c r="AY169" s="23" t="s">
        <v>168</v>
      </c>
      <c r="BE169" s="231">
        <f>IF(N169="základní",J169,0)</f>
        <v>0</v>
      </c>
      <c r="BF169" s="231">
        <f>IF(N169="snížená",J169,0)</f>
        <v>0</v>
      </c>
      <c r="BG169" s="231">
        <f>IF(N169="zákl. přenesená",J169,0)</f>
        <v>0</v>
      </c>
      <c r="BH169" s="231">
        <f>IF(N169="sníž. přenesená",J169,0)</f>
        <v>0</v>
      </c>
      <c r="BI169" s="231">
        <f>IF(N169="nulová",J169,0)</f>
        <v>0</v>
      </c>
      <c r="BJ169" s="23" t="s">
        <v>79</v>
      </c>
      <c r="BK169" s="231">
        <f>ROUND(I169*H169,2)</f>
        <v>0</v>
      </c>
      <c r="BL169" s="23" t="s">
        <v>175</v>
      </c>
      <c r="BM169" s="23" t="s">
        <v>1365</v>
      </c>
    </row>
    <row r="170" s="1" customFormat="1" ht="16.5" customHeight="1">
      <c r="B170" s="45"/>
      <c r="C170" s="220" t="s">
        <v>582</v>
      </c>
      <c r="D170" s="220" t="s">
        <v>170</v>
      </c>
      <c r="E170" s="221" t="s">
        <v>1947</v>
      </c>
      <c r="F170" s="222" t="s">
        <v>1948</v>
      </c>
      <c r="G170" s="223" t="s">
        <v>466</v>
      </c>
      <c r="H170" s="224">
        <v>5</v>
      </c>
      <c r="I170" s="225"/>
      <c r="J170" s="226">
        <f>ROUND(I170*H170,2)</f>
        <v>0</v>
      </c>
      <c r="K170" s="222" t="s">
        <v>174</v>
      </c>
      <c r="L170" s="71"/>
      <c r="M170" s="227" t="s">
        <v>21</v>
      </c>
      <c r="N170" s="228" t="s">
        <v>42</v>
      </c>
      <c r="O170" s="46"/>
      <c r="P170" s="229">
        <f>O170*H170</f>
        <v>0</v>
      </c>
      <c r="Q170" s="229">
        <v>0</v>
      </c>
      <c r="R170" s="229">
        <f>Q170*H170</f>
        <v>0</v>
      </c>
      <c r="S170" s="229">
        <v>0</v>
      </c>
      <c r="T170" s="230">
        <f>S170*H170</f>
        <v>0</v>
      </c>
      <c r="AR170" s="23" t="s">
        <v>175</v>
      </c>
      <c r="AT170" s="23" t="s">
        <v>170</v>
      </c>
      <c r="AU170" s="23" t="s">
        <v>81</v>
      </c>
      <c r="AY170" s="23" t="s">
        <v>168</v>
      </c>
      <c r="BE170" s="231">
        <f>IF(N170="základní",J170,0)</f>
        <v>0</v>
      </c>
      <c r="BF170" s="231">
        <f>IF(N170="snížená",J170,0)</f>
        <v>0</v>
      </c>
      <c r="BG170" s="231">
        <f>IF(N170="zákl. přenesená",J170,0)</f>
        <v>0</v>
      </c>
      <c r="BH170" s="231">
        <f>IF(N170="sníž. přenesená",J170,0)</f>
        <v>0</v>
      </c>
      <c r="BI170" s="231">
        <f>IF(N170="nulová",J170,0)</f>
        <v>0</v>
      </c>
      <c r="BJ170" s="23" t="s">
        <v>79</v>
      </c>
      <c r="BK170" s="231">
        <f>ROUND(I170*H170,2)</f>
        <v>0</v>
      </c>
      <c r="BL170" s="23" t="s">
        <v>175</v>
      </c>
      <c r="BM170" s="23" t="s">
        <v>1373</v>
      </c>
    </row>
    <row r="171" s="1" customFormat="1" ht="25.5" customHeight="1">
      <c r="B171" s="45"/>
      <c r="C171" s="257" t="s">
        <v>586</v>
      </c>
      <c r="D171" s="257" t="s">
        <v>259</v>
      </c>
      <c r="E171" s="258" t="s">
        <v>1949</v>
      </c>
      <c r="F171" s="259" t="s">
        <v>1950</v>
      </c>
      <c r="G171" s="260" t="s">
        <v>466</v>
      </c>
      <c r="H171" s="261">
        <v>5</v>
      </c>
      <c r="I171" s="262"/>
      <c r="J171" s="263">
        <f>ROUND(I171*H171,2)</f>
        <v>0</v>
      </c>
      <c r="K171" s="259" t="s">
        <v>174</v>
      </c>
      <c r="L171" s="264"/>
      <c r="M171" s="265" t="s">
        <v>21</v>
      </c>
      <c r="N171" s="266" t="s">
        <v>42</v>
      </c>
      <c r="O171" s="46"/>
      <c r="P171" s="229">
        <f>O171*H171</f>
        <v>0</v>
      </c>
      <c r="Q171" s="229">
        <v>0</v>
      </c>
      <c r="R171" s="229">
        <f>Q171*H171</f>
        <v>0</v>
      </c>
      <c r="S171" s="229">
        <v>0</v>
      </c>
      <c r="T171" s="230">
        <f>S171*H171</f>
        <v>0</v>
      </c>
      <c r="AR171" s="23" t="s">
        <v>208</v>
      </c>
      <c r="AT171" s="23" t="s">
        <v>259</v>
      </c>
      <c r="AU171" s="23" t="s">
        <v>81</v>
      </c>
      <c r="AY171" s="23" t="s">
        <v>168</v>
      </c>
      <c r="BE171" s="231">
        <f>IF(N171="základní",J171,0)</f>
        <v>0</v>
      </c>
      <c r="BF171" s="231">
        <f>IF(N171="snížená",J171,0)</f>
        <v>0</v>
      </c>
      <c r="BG171" s="231">
        <f>IF(N171="zákl. přenesená",J171,0)</f>
        <v>0</v>
      </c>
      <c r="BH171" s="231">
        <f>IF(N171="sníž. přenesená",J171,0)</f>
        <v>0</v>
      </c>
      <c r="BI171" s="231">
        <f>IF(N171="nulová",J171,0)</f>
        <v>0</v>
      </c>
      <c r="BJ171" s="23" t="s">
        <v>79</v>
      </c>
      <c r="BK171" s="231">
        <f>ROUND(I171*H171,2)</f>
        <v>0</v>
      </c>
      <c r="BL171" s="23" t="s">
        <v>175</v>
      </c>
      <c r="BM171" s="23" t="s">
        <v>1382</v>
      </c>
    </row>
    <row r="172" s="1" customFormat="1" ht="25.5" customHeight="1">
      <c r="B172" s="45"/>
      <c r="C172" s="220" t="s">
        <v>591</v>
      </c>
      <c r="D172" s="220" t="s">
        <v>170</v>
      </c>
      <c r="E172" s="221" t="s">
        <v>2039</v>
      </c>
      <c r="F172" s="222" t="s">
        <v>2040</v>
      </c>
      <c r="G172" s="223" t="s">
        <v>466</v>
      </c>
      <c r="H172" s="224">
        <v>2</v>
      </c>
      <c r="I172" s="225"/>
      <c r="J172" s="226">
        <f>ROUND(I172*H172,2)</f>
        <v>0</v>
      </c>
      <c r="K172" s="222" t="s">
        <v>174</v>
      </c>
      <c r="L172" s="71"/>
      <c r="M172" s="227" t="s">
        <v>21</v>
      </c>
      <c r="N172" s="228" t="s">
        <v>42</v>
      </c>
      <c r="O172" s="46"/>
      <c r="P172" s="229">
        <f>O172*H172</f>
        <v>0</v>
      </c>
      <c r="Q172" s="229">
        <v>0</v>
      </c>
      <c r="R172" s="229">
        <f>Q172*H172</f>
        <v>0</v>
      </c>
      <c r="S172" s="229">
        <v>0</v>
      </c>
      <c r="T172" s="230">
        <f>S172*H172</f>
        <v>0</v>
      </c>
      <c r="AR172" s="23" t="s">
        <v>175</v>
      </c>
      <c r="AT172" s="23" t="s">
        <v>170</v>
      </c>
      <c r="AU172" s="23" t="s">
        <v>81</v>
      </c>
      <c r="AY172" s="23" t="s">
        <v>168</v>
      </c>
      <c r="BE172" s="231">
        <f>IF(N172="základní",J172,0)</f>
        <v>0</v>
      </c>
      <c r="BF172" s="231">
        <f>IF(N172="snížená",J172,0)</f>
        <v>0</v>
      </c>
      <c r="BG172" s="231">
        <f>IF(N172="zákl. přenesená",J172,0)</f>
        <v>0</v>
      </c>
      <c r="BH172" s="231">
        <f>IF(N172="sníž. přenesená",J172,0)</f>
        <v>0</v>
      </c>
      <c r="BI172" s="231">
        <f>IF(N172="nulová",J172,0)</f>
        <v>0</v>
      </c>
      <c r="BJ172" s="23" t="s">
        <v>79</v>
      </c>
      <c r="BK172" s="231">
        <f>ROUND(I172*H172,2)</f>
        <v>0</v>
      </c>
      <c r="BL172" s="23" t="s">
        <v>175</v>
      </c>
      <c r="BM172" s="23" t="s">
        <v>1390</v>
      </c>
    </row>
    <row r="173" s="1" customFormat="1" ht="16.5" customHeight="1">
      <c r="B173" s="45"/>
      <c r="C173" s="257" t="s">
        <v>595</v>
      </c>
      <c r="D173" s="257" t="s">
        <v>259</v>
      </c>
      <c r="E173" s="258" t="s">
        <v>2041</v>
      </c>
      <c r="F173" s="259" t="s">
        <v>2042</v>
      </c>
      <c r="G173" s="260" t="s">
        <v>466</v>
      </c>
      <c r="H173" s="261">
        <v>2</v>
      </c>
      <c r="I173" s="262"/>
      <c r="J173" s="263">
        <f>ROUND(I173*H173,2)</f>
        <v>0</v>
      </c>
      <c r="K173" s="259" t="s">
        <v>174</v>
      </c>
      <c r="L173" s="264"/>
      <c r="M173" s="265" t="s">
        <v>21</v>
      </c>
      <c r="N173" s="266" t="s">
        <v>42</v>
      </c>
      <c r="O173" s="46"/>
      <c r="P173" s="229">
        <f>O173*H173</f>
        <v>0</v>
      </c>
      <c r="Q173" s="229">
        <v>0</v>
      </c>
      <c r="R173" s="229">
        <f>Q173*H173</f>
        <v>0</v>
      </c>
      <c r="S173" s="229">
        <v>0</v>
      </c>
      <c r="T173" s="230">
        <f>S173*H173</f>
        <v>0</v>
      </c>
      <c r="AR173" s="23" t="s">
        <v>208</v>
      </c>
      <c r="AT173" s="23" t="s">
        <v>259</v>
      </c>
      <c r="AU173" s="23" t="s">
        <v>81</v>
      </c>
      <c r="AY173" s="23" t="s">
        <v>168</v>
      </c>
      <c r="BE173" s="231">
        <f>IF(N173="základní",J173,0)</f>
        <v>0</v>
      </c>
      <c r="BF173" s="231">
        <f>IF(N173="snížená",J173,0)</f>
        <v>0</v>
      </c>
      <c r="BG173" s="231">
        <f>IF(N173="zákl. přenesená",J173,0)</f>
        <v>0</v>
      </c>
      <c r="BH173" s="231">
        <f>IF(N173="sníž. přenesená",J173,0)</f>
        <v>0</v>
      </c>
      <c r="BI173" s="231">
        <f>IF(N173="nulová",J173,0)</f>
        <v>0</v>
      </c>
      <c r="BJ173" s="23" t="s">
        <v>79</v>
      </c>
      <c r="BK173" s="231">
        <f>ROUND(I173*H173,2)</f>
        <v>0</v>
      </c>
      <c r="BL173" s="23" t="s">
        <v>175</v>
      </c>
      <c r="BM173" s="23" t="s">
        <v>1398</v>
      </c>
    </row>
    <row r="174" s="1" customFormat="1" ht="16.5" customHeight="1">
      <c r="B174" s="45"/>
      <c r="C174" s="220" t="s">
        <v>600</v>
      </c>
      <c r="D174" s="220" t="s">
        <v>170</v>
      </c>
      <c r="E174" s="221" t="s">
        <v>2043</v>
      </c>
      <c r="F174" s="222" t="s">
        <v>2044</v>
      </c>
      <c r="G174" s="223" t="s">
        <v>466</v>
      </c>
      <c r="H174" s="224">
        <v>2</v>
      </c>
      <c r="I174" s="225"/>
      <c r="J174" s="226">
        <f>ROUND(I174*H174,2)</f>
        <v>0</v>
      </c>
      <c r="K174" s="222" t="s">
        <v>174</v>
      </c>
      <c r="L174" s="71"/>
      <c r="M174" s="227" t="s">
        <v>21</v>
      </c>
      <c r="N174" s="228" t="s">
        <v>42</v>
      </c>
      <c r="O174" s="46"/>
      <c r="P174" s="229">
        <f>O174*H174</f>
        <v>0</v>
      </c>
      <c r="Q174" s="229">
        <v>0</v>
      </c>
      <c r="R174" s="229">
        <f>Q174*H174</f>
        <v>0</v>
      </c>
      <c r="S174" s="229">
        <v>0</v>
      </c>
      <c r="T174" s="230">
        <f>S174*H174</f>
        <v>0</v>
      </c>
      <c r="AR174" s="23" t="s">
        <v>175</v>
      </c>
      <c r="AT174" s="23" t="s">
        <v>170</v>
      </c>
      <c r="AU174" s="23" t="s">
        <v>81</v>
      </c>
      <c r="AY174" s="23" t="s">
        <v>168</v>
      </c>
      <c r="BE174" s="231">
        <f>IF(N174="základní",J174,0)</f>
        <v>0</v>
      </c>
      <c r="BF174" s="231">
        <f>IF(N174="snížená",J174,0)</f>
        <v>0</v>
      </c>
      <c r="BG174" s="231">
        <f>IF(N174="zákl. přenesená",J174,0)</f>
        <v>0</v>
      </c>
      <c r="BH174" s="231">
        <f>IF(N174="sníž. přenesená",J174,0)</f>
        <v>0</v>
      </c>
      <c r="BI174" s="231">
        <f>IF(N174="nulová",J174,0)</f>
        <v>0</v>
      </c>
      <c r="BJ174" s="23" t="s">
        <v>79</v>
      </c>
      <c r="BK174" s="231">
        <f>ROUND(I174*H174,2)</f>
        <v>0</v>
      </c>
      <c r="BL174" s="23" t="s">
        <v>175</v>
      </c>
      <c r="BM174" s="23" t="s">
        <v>1406</v>
      </c>
    </row>
    <row r="175" s="1" customFormat="1" ht="16.5" customHeight="1">
      <c r="B175" s="45"/>
      <c r="C175" s="257" t="s">
        <v>604</v>
      </c>
      <c r="D175" s="257" t="s">
        <v>259</v>
      </c>
      <c r="E175" s="258" t="s">
        <v>2045</v>
      </c>
      <c r="F175" s="259" t="s">
        <v>2046</v>
      </c>
      <c r="G175" s="260" t="s">
        <v>466</v>
      </c>
      <c r="H175" s="261">
        <v>2</v>
      </c>
      <c r="I175" s="262"/>
      <c r="J175" s="263">
        <f>ROUND(I175*H175,2)</f>
        <v>0</v>
      </c>
      <c r="K175" s="259" t="s">
        <v>174</v>
      </c>
      <c r="L175" s="264"/>
      <c r="M175" s="265" t="s">
        <v>21</v>
      </c>
      <c r="N175" s="266" t="s">
        <v>42</v>
      </c>
      <c r="O175" s="46"/>
      <c r="P175" s="229">
        <f>O175*H175</f>
        <v>0</v>
      </c>
      <c r="Q175" s="229">
        <v>0</v>
      </c>
      <c r="R175" s="229">
        <f>Q175*H175</f>
        <v>0</v>
      </c>
      <c r="S175" s="229">
        <v>0</v>
      </c>
      <c r="T175" s="230">
        <f>S175*H175</f>
        <v>0</v>
      </c>
      <c r="AR175" s="23" t="s">
        <v>208</v>
      </c>
      <c r="AT175" s="23" t="s">
        <v>259</v>
      </c>
      <c r="AU175" s="23" t="s">
        <v>81</v>
      </c>
      <c r="AY175" s="23" t="s">
        <v>168</v>
      </c>
      <c r="BE175" s="231">
        <f>IF(N175="základní",J175,0)</f>
        <v>0</v>
      </c>
      <c r="BF175" s="231">
        <f>IF(N175="snížená",J175,0)</f>
        <v>0</v>
      </c>
      <c r="BG175" s="231">
        <f>IF(N175="zákl. přenesená",J175,0)</f>
        <v>0</v>
      </c>
      <c r="BH175" s="231">
        <f>IF(N175="sníž. přenesená",J175,0)</f>
        <v>0</v>
      </c>
      <c r="BI175" s="231">
        <f>IF(N175="nulová",J175,0)</f>
        <v>0</v>
      </c>
      <c r="BJ175" s="23" t="s">
        <v>79</v>
      </c>
      <c r="BK175" s="231">
        <f>ROUND(I175*H175,2)</f>
        <v>0</v>
      </c>
      <c r="BL175" s="23" t="s">
        <v>175</v>
      </c>
      <c r="BM175" s="23" t="s">
        <v>1414</v>
      </c>
    </row>
    <row r="176" s="1" customFormat="1" ht="16.5" customHeight="1">
      <c r="B176" s="45"/>
      <c r="C176" s="220" t="s">
        <v>608</v>
      </c>
      <c r="D176" s="220" t="s">
        <v>170</v>
      </c>
      <c r="E176" s="221" t="s">
        <v>1951</v>
      </c>
      <c r="F176" s="222" t="s">
        <v>1952</v>
      </c>
      <c r="G176" s="223" t="s">
        <v>195</v>
      </c>
      <c r="H176" s="224">
        <v>99</v>
      </c>
      <c r="I176" s="225"/>
      <c r="J176" s="226">
        <f>ROUND(I176*H176,2)</f>
        <v>0</v>
      </c>
      <c r="K176" s="222" t="s">
        <v>174</v>
      </c>
      <c r="L176" s="71"/>
      <c r="M176" s="227" t="s">
        <v>21</v>
      </c>
      <c r="N176" s="228" t="s">
        <v>42</v>
      </c>
      <c r="O176" s="46"/>
      <c r="P176" s="229">
        <f>O176*H176</f>
        <v>0</v>
      </c>
      <c r="Q176" s="229">
        <v>0</v>
      </c>
      <c r="R176" s="229">
        <f>Q176*H176</f>
        <v>0</v>
      </c>
      <c r="S176" s="229">
        <v>0</v>
      </c>
      <c r="T176" s="230">
        <f>S176*H176</f>
        <v>0</v>
      </c>
      <c r="AR176" s="23" t="s">
        <v>175</v>
      </c>
      <c r="AT176" s="23" t="s">
        <v>170</v>
      </c>
      <c r="AU176" s="23" t="s">
        <v>81</v>
      </c>
      <c r="AY176" s="23" t="s">
        <v>168</v>
      </c>
      <c r="BE176" s="231">
        <f>IF(N176="základní",J176,0)</f>
        <v>0</v>
      </c>
      <c r="BF176" s="231">
        <f>IF(N176="snížená",J176,0)</f>
        <v>0</v>
      </c>
      <c r="BG176" s="231">
        <f>IF(N176="zákl. přenesená",J176,0)</f>
        <v>0</v>
      </c>
      <c r="BH176" s="231">
        <f>IF(N176="sníž. přenesená",J176,0)</f>
        <v>0</v>
      </c>
      <c r="BI176" s="231">
        <f>IF(N176="nulová",J176,0)</f>
        <v>0</v>
      </c>
      <c r="BJ176" s="23" t="s">
        <v>79</v>
      </c>
      <c r="BK176" s="231">
        <f>ROUND(I176*H176,2)</f>
        <v>0</v>
      </c>
      <c r="BL176" s="23" t="s">
        <v>175</v>
      </c>
      <c r="BM176" s="23" t="s">
        <v>1422</v>
      </c>
    </row>
    <row r="177" s="1" customFormat="1" ht="16.5" customHeight="1">
      <c r="B177" s="45"/>
      <c r="C177" s="220" t="s">
        <v>612</v>
      </c>
      <c r="D177" s="220" t="s">
        <v>170</v>
      </c>
      <c r="E177" s="221" t="s">
        <v>1953</v>
      </c>
      <c r="F177" s="222" t="s">
        <v>1954</v>
      </c>
      <c r="G177" s="223" t="s">
        <v>195</v>
      </c>
      <c r="H177" s="224">
        <v>99</v>
      </c>
      <c r="I177" s="225"/>
      <c r="J177" s="226">
        <f>ROUND(I177*H177,2)</f>
        <v>0</v>
      </c>
      <c r="K177" s="222" t="s">
        <v>174</v>
      </c>
      <c r="L177" s="71"/>
      <c r="M177" s="227" t="s">
        <v>21</v>
      </c>
      <c r="N177" s="228" t="s">
        <v>42</v>
      </c>
      <c r="O177" s="46"/>
      <c r="P177" s="229">
        <f>O177*H177</f>
        <v>0</v>
      </c>
      <c r="Q177" s="229">
        <v>0</v>
      </c>
      <c r="R177" s="229">
        <f>Q177*H177</f>
        <v>0</v>
      </c>
      <c r="S177" s="229">
        <v>0</v>
      </c>
      <c r="T177" s="230">
        <f>S177*H177</f>
        <v>0</v>
      </c>
      <c r="AR177" s="23" t="s">
        <v>175</v>
      </c>
      <c r="AT177" s="23" t="s">
        <v>170</v>
      </c>
      <c r="AU177" s="23" t="s">
        <v>81</v>
      </c>
      <c r="AY177" s="23" t="s">
        <v>168</v>
      </c>
      <c r="BE177" s="231">
        <f>IF(N177="základní",J177,0)</f>
        <v>0</v>
      </c>
      <c r="BF177" s="231">
        <f>IF(N177="snížená",J177,0)</f>
        <v>0</v>
      </c>
      <c r="BG177" s="231">
        <f>IF(N177="zákl. přenesená",J177,0)</f>
        <v>0</v>
      </c>
      <c r="BH177" s="231">
        <f>IF(N177="sníž. přenesená",J177,0)</f>
        <v>0</v>
      </c>
      <c r="BI177" s="231">
        <f>IF(N177="nulová",J177,0)</f>
        <v>0</v>
      </c>
      <c r="BJ177" s="23" t="s">
        <v>79</v>
      </c>
      <c r="BK177" s="231">
        <f>ROUND(I177*H177,2)</f>
        <v>0</v>
      </c>
      <c r="BL177" s="23" t="s">
        <v>175</v>
      </c>
      <c r="BM177" s="23" t="s">
        <v>2047</v>
      </c>
    </row>
    <row r="178" s="10" customFormat="1" ht="29.88" customHeight="1">
      <c r="B178" s="204"/>
      <c r="C178" s="205"/>
      <c r="D178" s="206" t="s">
        <v>70</v>
      </c>
      <c r="E178" s="218" t="s">
        <v>212</v>
      </c>
      <c r="F178" s="218" t="s">
        <v>292</v>
      </c>
      <c r="G178" s="205"/>
      <c r="H178" s="205"/>
      <c r="I178" s="208"/>
      <c r="J178" s="219">
        <f>BK178</f>
        <v>0</v>
      </c>
      <c r="K178" s="205"/>
      <c r="L178" s="210"/>
      <c r="M178" s="211"/>
      <c r="N178" s="212"/>
      <c r="O178" s="212"/>
      <c r="P178" s="213">
        <f>SUM(P179:P181)</f>
        <v>0</v>
      </c>
      <c r="Q178" s="212"/>
      <c r="R178" s="213">
        <f>SUM(R179:R181)</f>
        <v>0</v>
      </c>
      <c r="S178" s="212"/>
      <c r="T178" s="214">
        <f>SUM(T179:T181)</f>
        <v>0</v>
      </c>
      <c r="AR178" s="215" t="s">
        <v>79</v>
      </c>
      <c r="AT178" s="216" t="s">
        <v>70</v>
      </c>
      <c r="AU178" s="216" t="s">
        <v>79</v>
      </c>
      <c r="AY178" s="215" t="s">
        <v>168</v>
      </c>
      <c r="BK178" s="217">
        <f>SUM(BK179:BK181)</f>
        <v>0</v>
      </c>
    </row>
    <row r="179" s="1" customFormat="1" ht="25.5" customHeight="1">
      <c r="B179" s="45"/>
      <c r="C179" s="220" t="s">
        <v>619</v>
      </c>
      <c r="D179" s="220" t="s">
        <v>170</v>
      </c>
      <c r="E179" s="221" t="s">
        <v>2048</v>
      </c>
      <c r="F179" s="222" t="s">
        <v>2049</v>
      </c>
      <c r="G179" s="223" t="s">
        <v>195</v>
      </c>
      <c r="H179" s="224">
        <v>58.399999999999999</v>
      </c>
      <c r="I179" s="225"/>
      <c r="J179" s="226">
        <f>ROUND(I179*H179,2)</f>
        <v>0</v>
      </c>
      <c r="K179" s="222" t="s">
        <v>174</v>
      </c>
      <c r="L179" s="71"/>
      <c r="M179" s="227" t="s">
        <v>21</v>
      </c>
      <c r="N179" s="228" t="s">
        <v>42</v>
      </c>
      <c r="O179" s="46"/>
      <c r="P179" s="229">
        <f>O179*H179</f>
        <v>0</v>
      </c>
      <c r="Q179" s="229">
        <v>0</v>
      </c>
      <c r="R179" s="229">
        <f>Q179*H179</f>
        <v>0</v>
      </c>
      <c r="S179" s="229">
        <v>0</v>
      </c>
      <c r="T179" s="230">
        <f>S179*H179</f>
        <v>0</v>
      </c>
      <c r="AR179" s="23" t="s">
        <v>175</v>
      </c>
      <c r="AT179" s="23" t="s">
        <v>170</v>
      </c>
      <c r="AU179" s="23" t="s">
        <v>81</v>
      </c>
      <c r="AY179" s="23" t="s">
        <v>168</v>
      </c>
      <c r="BE179" s="231">
        <f>IF(N179="základní",J179,0)</f>
        <v>0</v>
      </c>
      <c r="BF179" s="231">
        <f>IF(N179="snížená",J179,0)</f>
        <v>0</v>
      </c>
      <c r="BG179" s="231">
        <f>IF(N179="zákl. přenesená",J179,0)</f>
        <v>0</v>
      </c>
      <c r="BH179" s="231">
        <f>IF(N179="sníž. přenesená",J179,0)</f>
        <v>0</v>
      </c>
      <c r="BI179" s="231">
        <f>IF(N179="nulová",J179,0)</f>
        <v>0</v>
      </c>
      <c r="BJ179" s="23" t="s">
        <v>79</v>
      </c>
      <c r="BK179" s="231">
        <f>ROUND(I179*H179,2)</f>
        <v>0</v>
      </c>
      <c r="BL179" s="23" t="s">
        <v>175</v>
      </c>
      <c r="BM179" s="23" t="s">
        <v>2050</v>
      </c>
    </row>
    <row r="180" s="11" customFormat="1">
      <c r="B180" s="235"/>
      <c r="C180" s="236"/>
      <c r="D180" s="232" t="s">
        <v>182</v>
      </c>
      <c r="E180" s="237" t="s">
        <v>21</v>
      </c>
      <c r="F180" s="238" t="s">
        <v>2051</v>
      </c>
      <c r="G180" s="236"/>
      <c r="H180" s="239">
        <v>58.399999999999999</v>
      </c>
      <c r="I180" s="240"/>
      <c r="J180" s="236"/>
      <c r="K180" s="236"/>
      <c r="L180" s="241"/>
      <c r="M180" s="242"/>
      <c r="N180" s="243"/>
      <c r="O180" s="243"/>
      <c r="P180" s="243"/>
      <c r="Q180" s="243"/>
      <c r="R180" s="243"/>
      <c r="S180" s="243"/>
      <c r="T180" s="244"/>
      <c r="AT180" s="245" t="s">
        <v>182</v>
      </c>
      <c r="AU180" s="245" t="s">
        <v>81</v>
      </c>
      <c r="AV180" s="11" t="s">
        <v>81</v>
      </c>
      <c r="AW180" s="11" t="s">
        <v>34</v>
      </c>
      <c r="AX180" s="11" t="s">
        <v>71</v>
      </c>
      <c r="AY180" s="245" t="s">
        <v>168</v>
      </c>
    </row>
    <row r="181" s="12" customFormat="1">
      <c r="B181" s="246"/>
      <c r="C181" s="247"/>
      <c r="D181" s="232" t="s">
        <v>182</v>
      </c>
      <c r="E181" s="248" t="s">
        <v>21</v>
      </c>
      <c r="F181" s="249" t="s">
        <v>184</v>
      </c>
      <c r="G181" s="247"/>
      <c r="H181" s="250">
        <v>58.399999999999999</v>
      </c>
      <c r="I181" s="251"/>
      <c r="J181" s="247"/>
      <c r="K181" s="247"/>
      <c r="L181" s="252"/>
      <c r="M181" s="253"/>
      <c r="N181" s="254"/>
      <c r="O181" s="254"/>
      <c r="P181" s="254"/>
      <c r="Q181" s="254"/>
      <c r="R181" s="254"/>
      <c r="S181" s="254"/>
      <c r="T181" s="255"/>
      <c r="AT181" s="256" t="s">
        <v>182</v>
      </c>
      <c r="AU181" s="256" t="s">
        <v>81</v>
      </c>
      <c r="AV181" s="12" t="s">
        <v>175</v>
      </c>
      <c r="AW181" s="12" t="s">
        <v>34</v>
      </c>
      <c r="AX181" s="12" t="s">
        <v>79</v>
      </c>
      <c r="AY181" s="256" t="s">
        <v>168</v>
      </c>
    </row>
    <row r="182" s="10" customFormat="1" ht="29.88" customHeight="1">
      <c r="B182" s="204"/>
      <c r="C182" s="205"/>
      <c r="D182" s="206" t="s">
        <v>70</v>
      </c>
      <c r="E182" s="218" t="s">
        <v>326</v>
      </c>
      <c r="F182" s="218" t="s">
        <v>327</v>
      </c>
      <c r="G182" s="205"/>
      <c r="H182" s="205"/>
      <c r="I182" s="208"/>
      <c r="J182" s="219">
        <f>BK182</f>
        <v>0</v>
      </c>
      <c r="K182" s="205"/>
      <c r="L182" s="210"/>
      <c r="M182" s="211"/>
      <c r="N182" s="212"/>
      <c r="O182" s="212"/>
      <c r="P182" s="213">
        <f>SUM(P183:P188)</f>
        <v>0</v>
      </c>
      <c r="Q182" s="212"/>
      <c r="R182" s="213">
        <f>SUM(R183:R188)</f>
        <v>0</v>
      </c>
      <c r="S182" s="212"/>
      <c r="T182" s="214">
        <f>SUM(T183:T188)</f>
        <v>0</v>
      </c>
      <c r="AR182" s="215" t="s">
        <v>79</v>
      </c>
      <c r="AT182" s="216" t="s">
        <v>70</v>
      </c>
      <c r="AU182" s="216" t="s">
        <v>79</v>
      </c>
      <c r="AY182" s="215" t="s">
        <v>168</v>
      </c>
      <c r="BK182" s="217">
        <f>SUM(BK183:BK188)</f>
        <v>0</v>
      </c>
    </row>
    <row r="183" s="1" customFormat="1" ht="25.5" customHeight="1">
      <c r="B183" s="45"/>
      <c r="C183" s="220" t="s">
        <v>623</v>
      </c>
      <c r="D183" s="220" t="s">
        <v>170</v>
      </c>
      <c r="E183" s="221" t="s">
        <v>2052</v>
      </c>
      <c r="F183" s="222" t="s">
        <v>2053</v>
      </c>
      <c r="G183" s="223" t="s">
        <v>235</v>
      </c>
      <c r="H183" s="224">
        <v>10.987</v>
      </c>
      <c r="I183" s="225"/>
      <c r="J183" s="226">
        <f>ROUND(I183*H183,2)</f>
        <v>0</v>
      </c>
      <c r="K183" s="222" t="s">
        <v>174</v>
      </c>
      <c r="L183" s="71"/>
      <c r="M183" s="227" t="s">
        <v>21</v>
      </c>
      <c r="N183" s="228" t="s">
        <v>42</v>
      </c>
      <c r="O183" s="46"/>
      <c r="P183" s="229">
        <f>O183*H183</f>
        <v>0</v>
      </c>
      <c r="Q183" s="229">
        <v>0</v>
      </c>
      <c r="R183" s="229">
        <f>Q183*H183</f>
        <v>0</v>
      </c>
      <c r="S183" s="229">
        <v>0</v>
      </c>
      <c r="T183" s="230">
        <f>S183*H183</f>
        <v>0</v>
      </c>
      <c r="AR183" s="23" t="s">
        <v>175</v>
      </c>
      <c r="AT183" s="23" t="s">
        <v>170</v>
      </c>
      <c r="AU183" s="23" t="s">
        <v>81</v>
      </c>
      <c r="AY183" s="23" t="s">
        <v>168</v>
      </c>
      <c r="BE183" s="231">
        <f>IF(N183="základní",J183,0)</f>
        <v>0</v>
      </c>
      <c r="BF183" s="231">
        <f>IF(N183="snížená",J183,0)</f>
        <v>0</v>
      </c>
      <c r="BG183" s="231">
        <f>IF(N183="zákl. přenesená",J183,0)</f>
        <v>0</v>
      </c>
      <c r="BH183" s="231">
        <f>IF(N183="sníž. přenesená",J183,0)</f>
        <v>0</v>
      </c>
      <c r="BI183" s="231">
        <f>IF(N183="nulová",J183,0)</f>
        <v>0</v>
      </c>
      <c r="BJ183" s="23" t="s">
        <v>79</v>
      </c>
      <c r="BK183" s="231">
        <f>ROUND(I183*H183,2)</f>
        <v>0</v>
      </c>
      <c r="BL183" s="23" t="s">
        <v>175</v>
      </c>
      <c r="BM183" s="23" t="s">
        <v>2054</v>
      </c>
    </row>
    <row r="184" s="1" customFormat="1" ht="38.25" customHeight="1">
      <c r="B184" s="45"/>
      <c r="C184" s="220" t="s">
        <v>627</v>
      </c>
      <c r="D184" s="220" t="s">
        <v>170</v>
      </c>
      <c r="E184" s="221" t="s">
        <v>2055</v>
      </c>
      <c r="F184" s="222" t="s">
        <v>2056</v>
      </c>
      <c r="G184" s="223" t="s">
        <v>235</v>
      </c>
      <c r="H184" s="224">
        <v>109.87000000000001</v>
      </c>
      <c r="I184" s="225"/>
      <c r="J184" s="226">
        <f>ROUND(I184*H184,2)</f>
        <v>0</v>
      </c>
      <c r="K184" s="222" t="s">
        <v>174</v>
      </c>
      <c r="L184" s="71"/>
      <c r="M184" s="227" t="s">
        <v>21</v>
      </c>
      <c r="N184" s="228" t="s">
        <v>42</v>
      </c>
      <c r="O184" s="46"/>
      <c r="P184" s="229">
        <f>O184*H184</f>
        <v>0</v>
      </c>
      <c r="Q184" s="229">
        <v>0</v>
      </c>
      <c r="R184" s="229">
        <f>Q184*H184</f>
        <v>0</v>
      </c>
      <c r="S184" s="229">
        <v>0</v>
      </c>
      <c r="T184" s="230">
        <f>S184*H184</f>
        <v>0</v>
      </c>
      <c r="AR184" s="23" t="s">
        <v>175</v>
      </c>
      <c r="AT184" s="23" t="s">
        <v>170</v>
      </c>
      <c r="AU184" s="23" t="s">
        <v>81</v>
      </c>
      <c r="AY184" s="23" t="s">
        <v>168</v>
      </c>
      <c r="BE184" s="231">
        <f>IF(N184="základní",J184,0)</f>
        <v>0</v>
      </c>
      <c r="BF184" s="231">
        <f>IF(N184="snížená",J184,0)</f>
        <v>0</v>
      </c>
      <c r="BG184" s="231">
        <f>IF(N184="zákl. přenesená",J184,0)</f>
        <v>0</v>
      </c>
      <c r="BH184" s="231">
        <f>IF(N184="sníž. přenesená",J184,0)</f>
        <v>0</v>
      </c>
      <c r="BI184" s="231">
        <f>IF(N184="nulová",J184,0)</f>
        <v>0</v>
      </c>
      <c r="BJ184" s="23" t="s">
        <v>79</v>
      </c>
      <c r="BK184" s="231">
        <f>ROUND(I184*H184,2)</f>
        <v>0</v>
      </c>
      <c r="BL184" s="23" t="s">
        <v>175</v>
      </c>
      <c r="BM184" s="23" t="s">
        <v>2057</v>
      </c>
    </row>
    <row r="185" s="11" customFormat="1">
      <c r="B185" s="235"/>
      <c r="C185" s="236"/>
      <c r="D185" s="232" t="s">
        <v>182</v>
      </c>
      <c r="E185" s="237" t="s">
        <v>21</v>
      </c>
      <c r="F185" s="238" t="s">
        <v>2058</v>
      </c>
      <c r="G185" s="236"/>
      <c r="H185" s="239">
        <v>109.87000000000001</v>
      </c>
      <c r="I185" s="240"/>
      <c r="J185" s="236"/>
      <c r="K185" s="236"/>
      <c r="L185" s="241"/>
      <c r="M185" s="242"/>
      <c r="N185" s="243"/>
      <c r="O185" s="243"/>
      <c r="P185" s="243"/>
      <c r="Q185" s="243"/>
      <c r="R185" s="243"/>
      <c r="S185" s="243"/>
      <c r="T185" s="244"/>
      <c r="AT185" s="245" t="s">
        <v>182</v>
      </c>
      <c r="AU185" s="245" t="s">
        <v>81</v>
      </c>
      <c r="AV185" s="11" t="s">
        <v>81</v>
      </c>
      <c r="AW185" s="11" t="s">
        <v>34</v>
      </c>
      <c r="AX185" s="11" t="s">
        <v>71</v>
      </c>
      <c r="AY185" s="245" t="s">
        <v>168</v>
      </c>
    </row>
    <row r="186" s="12" customFormat="1">
      <c r="B186" s="246"/>
      <c r="C186" s="247"/>
      <c r="D186" s="232" t="s">
        <v>182</v>
      </c>
      <c r="E186" s="248" t="s">
        <v>21</v>
      </c>
      <c r="F186" s="249" t="s">
        <v>184</v>
      </c>
      <c r="G186" s="247"/>
      <c r="H186" s="250">
        <v>109.87000000000001</v>
      </c>
      <c r="I186" s="251"/>
      <c r="J186" s="247"/>
      <c r="K186" s="247"/>
      <c r="L186" s="252"/>
      <c r="M186" s="253"/>
      <c r="N186" s="254"/>
      <c r="O186" s="254"/>
      <c r="P186" s="254"/>
      <c r="Q186" s="254"/>
      <c r="R186" s="254"/>
      <c r="S186" s="254"/>
      <c r="T186" s="255"/>
      <c r="AT186" s="256" t="s">
        <v>182</v>
      </c>
      <c r="AU186" s="256" t="s">
        <v>81</v>
      </c>
      <c r="AV186" s="12" t="s">
        <v>175</v>
      </c>
      <c r="AW186" s="12" t="s">
        <v>34</v>
      </c>
      <c r="AX186" s="12" t="s">
        <v>79</v>
      </c>
      <c r="AY186" s="256" t="s">
        <v>168</v>
      </c>
    </row>
    <row r="187" s="1" customFormat="1" ht="16.5" customHeight="1">
      <c r="B187" s="45"/>
      <c r="C187" s="220" t="s">
        <v>632</v>
      </c>
      <c r="D187" s="220" t="s">
        <v>170</v>
      </c>
      <c r="E187" s="221" t="s">
        <v>2059</v>
      </c>
      <c r="F187" s="222" t="s">
        <v>2060</v>
      </c>
      <c r="G187" s="223" t="s">
        <v>235</v>
      </c>
      <c r="H187" s="224">
        <v>10.987</v>
      </c>
      <c r="I187" s="225"/>
      <c r="J187" s="226">
        <f>ROUND(I187*H187,2)</f>
        <v>0</v>
      </c>
      <c r="K187" s="222" t="s">
        <v>174</v>
      </c>
      <c r="L187" s="71"/>
      <c r="M187" s="227" t="s">
        <v>21</v>
      </c>
      <c r="N187" s="228" t="s">
        <v>42</v>
      </c>
      <c r="O187" s="46"/>
      <c r="P187" s="229">
        <f>O187*H187</f>
        <v>0</v>
      </c>
      <c r="Q187" s="229">
        <v>0</v>
      </c>
      <c r="R187" s="229">
        <f>Q187*H187</f>
        <v>0</v>
      </c>
      <c r="S187" s="229">
        <v>0</v>
      </c>
      <c r="T187" s="230">
        <f>S187*H187</f>
        <v>0</v>
      </c>
      <c r="AR187" s="23" t="s">
        <v>175</v>
      </c>
      <c r="AT187" s="23" t="s">
        <v>170</v>
      </c>
      <c r="AU187" s="23" t="s">
        <v>81</v>
      </c>
      <c r="AY187" s="23" t="s">
        <v>168</v>
      </c>
      <c r="BE187" s="231">
        <f>IF(N187="základní",J187,0)</f>
        <v>0</v>
      </c>
      <c r="BF187" s="231">
        <f>IF(N187="snížená",J187,0)</f>
        <v>0</v>
      </c>
      <c r="BG187" s="231">
        <f>IF(N187="zákl. přenesená",J187,0)</f>
        <v>0</v>
      </c>
      <c r="BH187" s="231">
        <f>IF(N187="sníž. přenesená",J187,0)</f>
        <v>0</v>
      </c>
      <c r="BI187" s="231">
        <f>IF(N187="nulová",J187,0)</f>
        <v>0</v>
      </c>
      <c r="BJ187" s="23" t="s">
        <v>79</v>
      </c>
      <c r="BK187" s="231">
        <f>ROUND(I187*H187,2)</f>
        <v>0</v>
      </c>
      <c r="BL187" s="23" t="s">
        <v>175</v>
      </c>
      <c r="BM187" s="23" t="s">
        <v>2061</v>
      </c>
    </row>
    <row r="188" s="1" customFormat="1" ht="25.5" customHeight="1">
      <c r="B188" s="45"/>
      <c r="C188" s="220" t="s">
        <v>637</v>
      </c>
      <c r="D188" s="220" t="s">
        <v>170</v>
      </c>
      <c r="E188" s="221" t="s">
        <v>358</v>
      </c>
      <c r="F188" s="222" t="s">
        <v>359</v>
      </c>
      <c r="G188" s="223" t="s">
        <v>235</v>
      </c>
      <c r="H188" s="224">
        <v>10.987</v>
      </c>
      <c r="I188" s="225"/>
      <c r="J188" s="226">
        <f>ROUND(I188*H188,2)</f>
        <v>0</v>
      </c>
      <c r="K188" s="222" t="s">
        <v>174</v>
      </c>
      <c r="L188" s="71"/>
      <c r="M188" s="227" t="s">
        <v>21</v>
      </c>
      <c r="N188" s="228" t="s">
        <v>42</v>
      </c>
      <c r="O188" s="46"/>
      <c r="P188" s="229">
        <f>O188*H188</f>
        <v>0</v>
      </c>
      <c r="Q188" s="229">
        <v>0</v>
      </c>
      <c r="R188" s="229">
        <f>Q188*H188</f>
        <v>0</v>
      </c>
      <c r="S188" s="229">
        <v>0</v>
      </c>
      <c r="T188" s="230">
        <f>S188*H188</f>
        <v>0</v>
      </c>
      <c r="AR188" s="23" t="s">
        <v>175</v>
      </c>
      <c r="AT188" s="23" t="s">
        <v>170</v>
      </c>
      <c r="AU188" s="23" t="s">
        <v>81</v>
      </c>
      <c r="AY188" s="23" t="s">
        <v>168</v>
      </c>
      <c r="BE188" s="231">
        <f>IF(N188="základní",J188,0)</f>
        <v>0</v>
      </c>
      <c r="BF188" s="231">
        <f>IF(N188="snížená",J188,0)</f>
        <v>0</v>
      </c>
      <c r="BG188" s="231">
        <f>IF(N188="zákl. přenesená",J188,0)</f>
        <v>0</v>
      </c>
      <c r="BH188" s="231">
        <f>IF(N188="sníž. přenesená",J188,0)</f>
        <v>0</v>
      </c>
      <c r="BI188" s="231">
        <f>IF(N188="nulová",J188,0)</f>
        <v>0</v>
      </c>
      <c r="BJ188" s="23" t="s">
        <v>79</v>
      </c>
      <c r="BK188" s="231">
        <f>ROUND(I188*H188,2)</f>
        <v>0</v>
      </c>
      <c r="BL188" s="23" t="s">
        <v>175</v>
      </c>
      <c r="BM188" s="23" t="s">
        <v>2062</v>
      </c>
    </row>
    <row r="189" s="10" customFormat="1" ht="29.88" customHeight="1">
      <c r="B189" s="204"/>
      <c r="C189" s="205"/>
      <c r="D189" s="206" t="s">
        <v>70</v>
      </c>
      <c r="E189" s="218" t="s">
        <v>364</v>
      </c>
      <c r="F189" s="218" t="s">
        <v>365</v>
      </c>
      <c r="G189" s="205"/>
      <c r="H189" s="205"/>
      <c r="I189" s="208"/>
      <c r="J189" s="219">
        <f>BK189</f>
        <v>0</v>
      </c>
      <c r="K189" s="205"/>
      <c r="L189" s="210"/>
      <c r="M189" s="211"/>
      <c r="N189" s="212"/>
      <c r="O189" s="212"/>
      <c r="P189" s="213">
        <f>SUM(P190:P192)</f>
        <v>0</v>
      </c>
      <c r="Q189" s="212"/>
      <c r="R189" s="213">
        <f>SUM(R190:R192)</f>
        <v>0</v>
      </c>
      <c r="S189" s="212"/>
      <c r="T189" s="214">
        <f>SUM(T190:T192)</f>
        <v>0</v>
      </c>
      <c r="AR189" s="215" t="s">
        <v>79</v>
      </c>
      <c r="AT189" s="216" t="s">
        <v>70</v>
      </c>
      <c r="AU189" s="216" t="s">
        <v>79</v>
      </c>
      <c r="AY189" s="215" t="s">
        <v>168</v>
      </c>
      <c r="BK189" s="217">
        <f>SUM(BK190:BK192)</f>
        <v>0</v>
      </c>
    </row>
    <row r="190" s="1" customFormat="1" ht="25.5" customHeight="1">
      <c r="B190" s="45"/>
      <c r="C190" s="220" t="s">
        <v>642</v>
      </c>
      <c r="D190" s="220" t="s">
        <v>170</v>
      </c>
      <c r="E190" s="221" t="s">
        <v>367</v>
      </c>
      <c r="F190" s="222" t="s">
        <v>368</v>
      </c>
      <c r="G190" s="223" t="s">
        <v>235</v>
      </c>
      <c r="H190" s="224">
        <v>12.536</v>
      </c>
      <c r="I190" s="225"/>
      <c r="J190" s="226">
        <f>ROUND(I190*H190,2)</f>
        <v>0</v>
      </c>
      <c r="K190" s="222" t="s">
        <v>174</v>
      </c>
      <c r="L190" s="71"/>
      <c r="M190" s="227" t="s">
        <v>21</v>
      </c>
      <c r="N190" s="228" t="s">
        <v>42</v>
      </c>
      <c r="O190" s="46"/>
      <c r="P190" s="229">
        <f>O190*H190</f>
        <v>0</v>
      </c>
      <c r="Q190" s="229">
        <v>0</v>
      </c>
      <c r="R190" s="229">
        <f>Q190*H190</f>
        <v>0</v>
      </c>
      <c r="S190" s="229">
        <v>0</v>
      </c>
      <c r="T190" s="230">
        <f>S190*H190</f>
        <v>0</v>
      </c>
      <c r="AR190" s="23" t="s">
        <v>175</v>
      </c>
      <c r="AT190" s="23" t="s">
        <v>170</v>
      </c>
      <c r="AU190" s="23" t="s">
        <v>81</v>
      </c>
      <c r="AY190" s="23" t="s">
        <v>168</v>
      </c>
      <c r="BE190" s="231">
        <f>IF(N190="základní",J190,0)</f>
        <v>0</v>
      </c>
      <c r="BF190" s="231">
        <f>IF(N190="snížená",J190,0)</f>
        <v>0</v>
      </c>
      <c r="BG190" s="231">
        <f>IF(N190="zákl. přenesená",J190,0)</f>
        <v>0</v>
      </c>
      <c r="BH190" s="231">
        <f>IF(N190="sníž. přenesená",J190,0)</f>
        <v>0</v>
      </c>
      <c r="BI190" s="231">
        <f>IF(N190="nulová",J190,0)</f>
        <v>0</v>
      </c>
      <c r="BJ190" s="23" t="s">
        <v>79</v>
      </c>
      <c r="BK190" s="231">
        <f>ROUND(I190*H190,2)</f>
        <v>0</v>
      </c>
      <c r="BL190" s="23" t="s">
        <v>175</v>
      </c>
      <c r="BM190" s="23" t="s">
        <v>2063</v>
      </c>
    </row>
    <row r="191" s="1" customFormat="1" ht="25.5" customHeight="1">
      <c r="B191" s="45"/>
      <c r="C191" s="220" t="s">
        <v>646</v>
      </c>
      <c r="D191" s="220" t="s">
        <v>170</v>
      </c>
      <c r="E191" s="221" t="s">
        <v>2064</v>
      </c>
      <c r="F191" s="222" t="s">
        <v>2065</v>
      </c>
      <c r="G191" s="223" t="s">
        <v>235</v>
      </c>
      <c r="H191" s="224">
        <v>18.234000000000002</v>
      </c>
      <c r="I191" s="225"/>
      <c r="J191" s="226">
        <f>ROUND(I191*H191,2)</f>
        <v>0</v>
      </c>
      <c r="K191" s="222" t="s">
        <v>174</v>
      </c>
      <c r="L191" s="71"/>
      <c r="M191" s="227" t="s">
        <v>21</v>
      </c>
      <c r="N191" s="228" t="s">
        <v>42</v>
      </c>
      <c r="O191" s="46"/>
      <c r="P191" s="229">
        <f>O191*H191</f>
        <v>0</v>
      </c>
      <c r="Q191" s="229">
        <v>0</v>
      </c>
      <c r="R191" s="229">
        <f>Q191*H191</f>
        <v>0</v>
      </c>
      <c r="S191" s="229">
        <v>0</v>
      </c>
      <c r="T191" s="230">
        <f>S191*H191</f>
        <v>0</v>
      </c>
      <c r="AR191" s="23" t="s">
        <v>175</v>
      </c>
      <c r="AT191" s="23" t="s">
        <v>170</v>
      </c>
      <c r="AU191" s="23" t="s">
        <v>81</v>
      </c>
      <c r="AY191" s="23" t="s">
        <v>168</v>
      </c>
      <c r="BE191" s="231">
        <f>IF(N191="základní",J191,0)</f>
        <v>0</v>
      </c>
      <c r="BF191" s="231">
        <f>IF(N191="snížená",J191,0)</f>
        <v>0</v>
      </c>
      <c r="BG191" s="231">
        <f>IF(N191="zákl. přenesená",J191,0)</f>
        <v>0</v>
      </c>
      <c r="BH191" s="231">
        <f>IF(N191="sníž. přenesená",J191,0)</f>
        <v>0</v>
      </c>
      <c r="BI191" s="231">
        <f>IF(N191="nulová",J191,0)</f>
        <v>0</v>
      </c>
      <c r="BJ191" s="23" t="s">
        <v>79</v>
      </c>
      <c r="BK191" s="231">
        <f>ROUND(I191*H191,2)</f>
        <v>0</v>
      </c>
      <c r="BL191" s="23" t="s">
        <v>175</v>
      </c>
      <c r="BM191" s="23" t="s">
        <v>2066</v>
      </c>
    </row>
    <row r="192" s="1" customFormat="1" ht="25.5" customHeight="1">
      <c r="B192" s="45"/>
      <c r="C192" s="220" t="s">
        <v>653</v>
      </c>
      <c r="D192" s="220" t="s">
        <v>170</v>
      </c>
      <c r="E192" s="221" t="s">
        <v>2067</v>
      </c>
      <c r="F192" s="222" t="s">
        <v>2068</v>
      </c>
      <c r="G192" s="223" t="s">
        <v>235</v>
      </c>
      <c r="H192" s="224">
        <v>18.234000000000002</v>
      </c>
      <c r="I192" s="225"/>
      <c r="J192" s="226">
        <f>ROUND(I192*H192,2)</f>
        <v>0</v>
      </c>
      <c r="K192" s="222" t="s">
        <v>174</v>
      </c>
      <c r="L192" s="71"/>
      <c r="M192" s="227" t="s">
        <v>21</v>
      </c>
      <c r="N192" s="228" t="s">
        <v>42</v>
      </c>
      <c r="O192" s="46"/>
      <c r="P192" s="229">
        <f>O192*H192</f>
        <v>0</v>
      </c>
      <c r="Q192" s="229">
        <v>0</v>
      </c>
      <c r="R192" s="229">
        <f>Q192*H192</f>
        <v>0</v>
      </c>
      <c r="S192" s="229">
        <v>0</v>
      </c>
      <c r="T192" s="230">
        <f>S192*H192</f>
        <v>0</v>
      </c>
      <c r="AR192" s="23" t="s">
        <v>175</v>
      </c>
      <c r="AT192" s="23" t="s">
        <v>170</v>
      </c>
      <c r="AU192" s="23" t="s">
        <v>81</v>
      </c>
      <c r="AY192" s="23" t="s">
        <v>168</v>
      </c>
      <c r="BE192" s="231">
        <f>IF(N192="základní",J192,0)</f>
        <v>0</v>
      </c>
      <c r="BF192" s="231">
        <f>IF(N192="snížená",J192,0)</f>
        <v>0</v>
      </c>
      <c r="BG192" s="231">
        <f>IF(N192="zákl. přenesená",J192,0)</f>
        <v>0</v>
      </c>
      <c r="BH192" s="231">
        <f>IF(N192="sníž. přenesená",J192,0)</f>
        <v>0</v>
      </c>
      <c r="BI192" s="231">
        <f>IF(N192="nulová",J192,0)</f>
        <v>0</v>
      </c>
      <c r="BJ192" s="23" t="s">
        <v>79</v>
      </c>
      <c r="BK192" s="231">
        <f>ROUND(I192*H192,2)</f>
        <v>0</v>
      </c>
      <c r="BL192" s="23" t="s">
        <v>175</v>
      </c>
      <c r="BM192" s="23" t="s">
        <v>2069</v>
      </c>
    </row>
    <row r="193" s="10" customFormat="1" ht="37.44" customHeight="1">
      <c r="B193" s="204"/>
      <c r="C193" s="205"/>
      <c r="D193" s="206" t="s">
        <v>70</v>
      </c>
      <c r="E193" s="207" t="s">
        <v>131</v>
      </c>
      <c r="F193" s="207" t="s">
        <v>1861</v>
      </c>
      <c r="G193" s="205"/>
      <c r="H193" s="205"/>
      <c r="I193" s="208"/>
      <c r="J193" s="209">
        <f>BK193</f>
        <v>0</v>
      </c>
      <c r="K193" s="205"/>
      <c r="L193" s="210"/>
      <c r="M193" s="211"/>
      <c r="N193" s="212"/>
      <c r="O193" s="212"/>
      <c r="P193" s="213">
        <f>P194+P198</f>
        <v>0</v>
      </c>
      <c r="Q193" s="212"/>
      <c r="R193" s="213">
        <f>R194+R198</f>
        <v>0</v>
      </c>
      <c r="S193" s="212"/>
      <c r="T193" s="214">
        <f>T194+T198</f>
        <v>0</v>
      </c>
      <c r="AR193" s="215" t="s">
        <v>192</v>
      </c>
      <c r="AT193" s="216" t="s">
        <v>70</v>
      </c>
      <c r="AU193" s="216" t="s">
        <v>71</v>
      </c>
      <c r="AY193" s="215" t="s">
        <v>168</v>
      </c>
      <c r="BK193" s="217">
        <f>BK194+BK198</f>
        <v>0</v>
      </c>
    </row>
    <row r="194" s="10" customFormat="1" ht="19.92" customHeight="1">
      <c r="B194" s="204"/>
      <c r="C194" s="205"/>
      <c r="D194" s="206" t="s">
        <v>70</v>
      </c>
      <c r="E194" s="218" t="s">
        <v>1862</v>
      </c>
      <c r="F194" s="218" t="s">
        <v>1863</v>
      </c>
      <c r="G194" s="205"/>
      <c r="H194" s="205"/>
      <c r="I194" s="208"/>
      <c r="J194" s="219">
        <f>BK194</f>
        <v>0</v>
      </c>
      <c r="K194" s="205"/>
      <c r="L194" s="210"/>
      <c r="M194" s="211"/>
      <c r="N194" s="212"/>
      <c r="O194" s="212"/>
      <c r="P194" s="213">
        <f>SUM(P195:P197)</f>
        <v>0</v>
      </c>
      <c r="Q194" s="212"/>
      <c r="R194" s="213">
        <f>SUM(R195:R197)</f>
        <v>0</v>
      </c>
      <c r="S194" s="212"/>
      <c r="T194" s="214">
        <f>SUM(T195:T197)</f>
        <v>0</v>
      </c>
      <c r="AR194" s="215" t="s">
        <v>192</v>
      </c>
      <c r="AT194" s="216" t="s">
        <v>70</v>
      </c>
      <c r="AU194" s="216" t="s">
        <v>79</v>
      </c>
      <c r="AY194" s="215" t="s">
        <v>168</v>
      </c>
      <c r="BK194" s="217">
        <f>SUM(BK195:BK197)</f>
        <v>0</v>
      </c>
    </row>
    <row r="195" s="1" customFormat="1" ht="16.5" customHeight="1">
      <c r="B195" s="45"/>
      <c r="C195" s="220" t="s">
        <v>658</v>
      </c>
      <c r="D195" s="220" t="s">
        <v>170</v>
      </c>
      <c r="E195" s="221" t="s">
        <v>1955</v>
      </c>
      <c r="F195" s="222" t="s">
        <v>1956</v>
      </c>
      <c r="G195" s="223" t="s">
        <v>1848</v>
      </c>
      <c r="H195" s="224">
        <v>1</v>
      </c>
      <c r="I195" s="225"/>
      <c r="J195" s="226">
        <f>ROUND(I195*H195,2)</f>
        <v>0</v>
      </c>
      <c r="K195" s="222" t="s">
        <v>174</v>
      </c>
      <c r="L195" s="71"/>
      <c r="M195" s="227" t="s">
        <v>21</v>
      </c>
      <c r="N195" s="228" t="s">
        <v>42</v>
      </c>
      <c r="O195" s="46"/>
      <c r="P195" s="229">
        <f>O195*H195</f>
        <v>0</v>
      </c>
      <c r="Q195" s="229">
        <v>0</v>
      </c>
      <c r="R195" s="229">
        <f>Q195*H195</f>
        <v>0</v>
      </c>
      <c r="S195" s="229">
        <v>0</v>
      </c>
      <c r="T195" s="230">
        <f>S195*H195</f>
        <v>0</v>
      </c>
      <c r="AR195" s="23" t="s">
        <v>175</v>
      </c>
      <c r="AT195" s="23" t="s">
        <v>170</v>
      </c>
      <c r="AU195" s="23" t="s">
        <v>81</v>
      </c>
      <c r="AY195" s="23" t="s">
        <v>168</v>
      </c>
      <c r="BE195" s="231">
        <f>IF(N195="základní",J195,0)</f>
        <v>0</v>
      </c>
      <c r="BF195" s="231">
        <f>IF(N195="snížená",J195,0)</f>
        <v>0</v>
      </c>
      <c r="BG195" s="231">
        <f>IF(N195="zákl. přenesená",J195,0)</f>
        <v>0</v>
      </c>
      <c r="BH195" s="231">
        <f>IF(N195="sníž. přenesená",J195,0)</f>
        <v>0</v>
      </c>
      <c r="BI195" s="231">
        <f>IF(N195="nulová",J195,0)</f>
        <v>0</v>
      </c>
      <c r="BJ195" s="23" t="s">
        <v>79</v>
      </c>
      <c r="BK195" s="231">
        <f>ROUND(I195*H195,2)</f>
        <v>0</v>
      </c>
      <c r="BL195" s="23" t="s">
        <v>175</v>
      </c>
      <c r="BM195" s="23" t="s">
        <v>2070</v>
      </c>
    </row>
    <row r="196" s="1" customFormat="1" ht="16.5" customHeight="1">
      <c r="B196" s="45"/>
      <c r="C196" s="220" t="s">
        <v>664</v>
      </c>
      <c r="D196" s="220" t="s">
        <v>170</v>
      </c>
      <c r="E196" s="221" t="s">
        <v>1864</v>
      </c>
      <c r="F196" s="222" t="s">
        <v>1865</v>
      </c>
      <c r="G196" s="223" t="s">
        <v>1848</v>
      </c>
      <c r="H196" s="224">
        <v>1</v>
      </c>
      <c r="I196" s="225"/>
      <c r="J196" s="226">
        <f>ROUND(I196*H196,2)</f>
        <v>0</v>
      </c>
      <c r="K196" s="222" t="s">
        <v>174</v>
      </c>
      <c r="L196" s="71"/>
      <c r="M196" s="227" t="s">
        <v>21</v>
      </c>
      <c r="N196" s="228" t="s">
        <v>42</v>
      </c>
      <c r="O196" s="46"/>
      <c r="P196" s="229">
        <f>O196*H196</f>
        <v>0</v>
      </c>
      <c r="Q196" s="229">
        <v>0</v>
      </c>
      <c r="R196" s="229">
        <f>Q196*H196</f>
        <v>0</v>
      </c>
      <c r="S196" s="229">
        <v>0</v>
      </c>
      <c r="T196" s="230">
        <f>S196*H196</f>
        <v>0</v>
      </c>
      <c r="AR196" s="23" t="s">
        <v>175</v>
      </c>
      <c r="AT196" s="23" t="s">
        <v>170</v>
      </c>
      <c r="AU196" s="23" t="s">
        <v>81</v>
      </c>
      <c r="AY196" s="23" t="s">
        <v>168</v>
      </c>
      <c r="BE196" s="231">
        <f>IF(N196="základní",J196,0)</f>
        <v>0</v>
      </c>
      <c r="BF196" s="231">
        <f>IF(N196="snížená",J196,0)</f>
        <v>0</v>
      </c>
      <c r="BG196" s="231">
        <f>IF(N196="zákl. přenesená",J196,0)</f>
        <v>0</v>
      </c>
      <c r="BH196" s="231">
        <f>IF(N196="sníž. přenesená",J196,0)</f>
        <v>0</v>
      </c>
      <c r="BI196" s="231">
        <f>IF(N196="nulová",J196,0)</f>
        <v>0</v>
      </c>
      <c r="BJ196" s="23" t="s">
        <v>79</v>
      </c>
      <c r="BK196" s="231">
        <f>ROUND(I196*H196,2)</f>
        <v>0</v>
      </c>
      <c r="BL196" s="23" t="s">
        <v>175</v>
      </c>
      <c r="BM196" s="23" t="s">
        <v>2071</v>
      </c>
    </row>
    <row r="197" s="1" customFormat="1" ht="16.5" customHeight="1">
      <c r="B197" s="45"/>
      <c r="C197" s="220" t="s">
        <v>668</v>
      </c>
      <c r="D197" s="220" t="s">
        <v>170</v>
      </c>
      <c r="E197" s="221" t="s">
        <v>1866</v>
      </c>
      <c r="F197" s="222" t="s">
        <v>1216</v>
      </c>
      <c r="G197" s="223" t="s">
        <v>1848</v>
      </c>
      <c r="H197" s="224">
        <v>1</v>
      </c>
      <c r="I197" s="225"/>
      <c r="J197" s="226">
        <f>ROUND(I197*H197,2)</f>
        <v>0</v>
      </c>
      <c r="K197" s="222" t="s">
        <v>174</v>
      </c>
      <c r="L197" s="71"/>
      <c r="M197" s="227" t="s">
        <v>21</v>
      </c>
      <c r="N197" s="228" t="s">
        <v>42</v>
      </c>
      <c r="O197" s="46"/>
      <c r="P197" s="229">
        <f>O197*H197</f>
        <v>0</v>
      </c>
      <c r="Q197" s="229">
        <v>0</v>
      </c>
      <c r="R197" s="229">
        <f>Q197*H197</f>
        <v>0</v>
      </c>
      <c r="S197" s="229">
        <v>0</v>
      </c>
      <c r="T197" s="230">
        <f>S197*H197</f>
        <v>0</v>
      </c>
      <c r="AR197" s="23" t="s">
        <v>175</v>
      </c>
      <c r="AT197" s="23" t="s">
        <v>170</v>
      </c>
      <c r="AU197" s="23" t="s">
        <v>81</v>
      </c>
      <c r="AY197" s="23" t="s">
        <v>168</v>
      </c>
      <c r="BE197" s="231">
        <f>IF(N197="základní",J197,0)</f>
        <v>0</v>
      </c>
      <c r="BF197" s="231">
        <f>IF(N197="snížená",J197,0)</f>
        <v>0</v>
      </c>
      <c r="BG197" s="231">
        <f>IF(N197="zákl. přenesená",J197,0)</f>
        <v>0</v>
      </c>
      <c r="BH197" s="231">
        <f>IF(N197="sníž. přenesená",J197,0)</f>
        <v>0</v>
      </c>
      <c r="BI197" s="231">
        <f>IF(N197="nulová",J197,0)</f>
        <v>0</v>
      </c>
      <c r="BJ197" s="23" t="s">
        <v>79</v>
      </c>
      <c r="BK197" s="231">
        <f>ROUND(I197*H197,2)</f>
        <v>0</v>
      </c>
      <c r="BL197" s="23" t="s">
        <v>175</v>
      </c>
      <c r="BM197" s="23" t="s">
        <v>2072</v>
      </c>
    </row>
    <row r="198" s="10" customFormat="1" ht="29.88" customHeight="1">
      <c r="B198" s="204"/>
      <c r="C198" s="205"/>
      <c r="D198" s="206" t="s">
        <v>70</v>
      </c>
      <c r="E198" s="218" t="s">
        <v>1867</v>
      </c>
      <c r="F198" s="218" t="s">
        <v>1868</v>
      </c>
      <c r="G198" s="205"/>
      <c r="H198" s="205"/>
      <c r="I198" s="208"/>
      <c r="J198" s="219">
        <f>BK198</f>
        <v>0</v>
      </c>
      <c r="K198" s="205"/>
      <c r="L198" s="210"/>
      <c r="M198" s="211"/>
      <c r="N198" s="212"/>
      <c r="O198" s="212"/>
      <c r="P198" s="213">
        <f>SUM(P199:P200)</f>
        <v>0</v>
      </c>
      <c r="Q198" s="212"/>
      <c r="R198" s="213">
        <f>SUM(R199:R200)</f>
        <v>0</v>
      </c>
      <c r="S198" s="212"/>
      <c r="T198" s="214">
        <f>SUM(T199:T200)</f>
        <v>0</v>
      </c>
      <c r="AR198" s="215" t="s">
        <v>192</v>
      </c>
      <c r="AT198" s="216" t="s">
        <v>70</v>
      </c>
      <c r="AU198" s="216" t="s">
        <v>79</v>
      </c>
      <c r="AY198" s="215" t="s">
        <v>168</v>
      </c>
      <c r="BK198" s="217">
        <f>SUM(BK199:BK200)</f>
        <v>0</v>
      </c>
    </row>
    <row r="199" s="1" customFormat="1" ht="16.5" customHeight="1">
      <c r="B199" s="45"/>
      <c r="C199" s="220" t="s">
        <v>672</v>
      </c>
      <c r="D199" s="220" t="s">
        <v>170</v>
      </c>
      <c r="E199" s="221" t="s">
        <v>1869</v>
      </c>
      <c r="F199" s="222" t="s">
        <v>2073</v>
      </c>
      <c r="G199" s="223" t="s">
        <v>1848</v>
      </c>
      <c r="H199" s="224">
        <v>1</v>
      </c>
      <c r="I199" s="225"/>
      <c r="J199" s="226">
        <f>ROUND(I199*H199,2)</f>
        <v>0</v>
      </c>
      <c r="K199" s="222" t="s">
        <v>174</v>
      </c>
      <c r="L199" s="71"/>
      <c r="M199" s="227" t="s">
        <v>21</v>
      </c>
      <c r="N199" s="228" t="s">
        <v>42</v>
      </c>
      <c r="O199" s="46"/>
      <c r="P199" s="229">
        <f>O199*H199</f>
        <v>0</v>
      </c>
      <c r="Q199" s="229">
        <v>0</v>
      </c>
      <c r="R199" s="229">
        <f>Q199*H199</f>
        <v>0</v>
      </c>
      <c r="S199" s="229">
        <v>0</v>
      </c>
      <c r="T199" s="230">
        <f>S199*H199</f>
        <v>0</v>
      </c>
      <c r="AR199" s="23" t="s">
        <v>175</v>
      </c>
      <c r="AT199" s="23" t="s">
        <v>170</v>
      </c>
      <c r="AU199" s="23" t="s">
        <v>81</v>
      </c>
      <c r="AY199" s="23" t="s">
        <v>168</v>
      </c>
      <c r="BE199" s="231">
        <f>IF(N199="základní",J199,0)</f>
        <v>0</v>
      </c>
      <c r="BF199" s="231">
        <f>IF(N199="snížená",J199,0)</f>
        <v>0</v>
      </c>
      <c r="BG199" s="231">
        <f>IF(N199="zákl. přenesená",J199,0)</f>
        <v>0</v>
      </c>
      <c r="BH199" s="231">
        <f>IF(N199="sníž. přenesená",J199,0)</f>
        <v>0</v>
      </c>
      <c r="BI199" s="231">
        <f>IF(N199="nulová",J199,0)</f>
        <v>0</v>
      </c>
      <c r="BJ199" s="23" t="s">
        <v>79</v>
      </c>
      <c r="BK199" s="231">
        <f>ROUND(I199*H199,2)</f>
        <v>0</v>
      </c>
      <c r="BL199" s="23" t="s">
        <v>175</v>
      </c>
      <c r="BM199" s="23" t="s">
        <v>2074</v>
      </c>
    </row>
    <row r="200" s="1" customFormat="1" ht="25.5" customHeight="1">
      <c r="B200" s="45"/>
      <c r="C200" s="220" t="s">
        <v>679</v>
      </c>
      <c r="D200" s="220" t="s">
        <v>170</v>
      </c>
      <c r="E200" s="221" t="s">
        <v>1958</v>
      </c>
      <c r="F200" s="222" t="s">
        <v>2075</v>
      </c>
      <c r="G200" s="223" t="s">
        <v>1848</v>
      </c>
      <c r="H200" s="224">
        <v>1</v>
      </c>
      <c r="I200" s="225"/>
      <c r="J200" s="226">
        <f>ROUND(I200*H200,2)</f>
        <v>0</v>
      </c>
      <c r="K200" s="222" t="s">
        <v>21</v>
      </c>
      <c r="L200" s="71"/>
      <c r="M200" s="227" t="s">
        <v>21</v>
      </c>
      <c r="N200" s="270" t="s">
        <v>42</v>
      </c>
      <c r="O200" s="268"/>
      <c r="P200" s="271">
        <f>O200*H200</f>
        <v>0</v>
      </c>
      <c r="Q200" s="271">
        <v>0</v>
      </c>
      <c r="R200" s="271">
        <f>Q200*H200</f>
        <v>0</v>
      </c>
      <c r="S200" s="271">
        <v>0</v>
      </c>
      <c r="T200" s="272">
        <f>S200*H200</f>
        <v>0</v>
      </c>
      <c r="AR200" s="23" t="s">
        <v>175</v>
      </c>
      <c r="AT200" s="23" t="s">
        <v>170</v>
      </c>
      <c r="AU200" s="23" t="s">
        <v>81</v>
      </c>
      <c r="AY200" s="23" t="s">
        <v>168</v>
      </c>
      <c r="BE200" s="231">
        <f>IF(N200="základní",J200,0)</f>
        <v>0</v>
      </c>
      <c r="BF200" s="231">
        <f>IF(N200="snížená",J200,0)</f>
        <v>0</v>
      </c>
      <c r="BG200" s="231">
        <f>IF(N200="zákl. přenesená",J200,0)</f>
        <v>0</v>
      </c>
      <c r="BH200" s="231">
        <f>IF(N200="sníž. přenesená",J200,0)</f>
        <v>0</v>
      </c>
      <c r="BI200" s="231">
        <f>IF(N200="nulová",J200,0)</f>
        <v>0</v>
      </c>
      <c r="BJ200" s="23" t="s">
        <v>79</v>
      </c>
      <c r="BK200" s="231">
        <f>ROUND(I200*H200,2)</f>
        <v>0</v>
      </c>
      <c r="BL200" s="23" t="s">
        <v>175</v>
      </c>
      <c r="BM200" s="23" t="s">
        <v>2076</v>
      </c>
    </row>
    <row r="201" s="1" customFormat="1" ht="6.96" customHeight="1">
      <c r="B201" s="66"/>
      <c r="C201" s="67"/>
      <c r="D201" s="67"/>
      <c r="E201" s="67"/>
      <c r="F201" s="67"/>
      <c r="G201" s="67"/>
      <c r="H201" s="67"/>
      <c r="I201" s="165"/>
      <c r="J201" s="67"/>
      <c r="K201" s="67"/>
      <c r="L201" s="71"/>
    </row>
  </sheetData>
  <sheetProtection sheet="1" autoFilter="0" formatColumns="0" formatRows="0" objects="1" scenarios="1" spinCount="100000" saltValue="IENYMqqad7dyE9dyKlxIMGnpd/bSlHqZvHyU7xoj8bxtTqXu9+hn9fEM1LD/UPaBomKxHDZ5yjpUmnWPiYh5hQ==" hashValue="i/Uvfs0q/Q9oDF4RYPNOfhYCeq+7WBZMoTETdQL3FnrU0ofSCQplIzQDR0K6bC+CM1Vx64G4RP2W3Q4SwgP/Vg==" algorithmName="SHA-512" password="CC35"/>
  <autoFilter ref="C86:K200"/>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114</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2077</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29</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ROUND(J86,2)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ROUND(SUM(BE86:BE147), 2)</f>
        <v>0</v>
      </c>
      <c r="G30" s="46"/>
      <c r="H30" s="46"/>
      <c r="I30" s="157">
        <v>0.20999999999999999</v>
      </c>
      <c r="J30" s="156">
        <f>ROUND(ROUND((SUM(BE86:BE147)), 2)*I30, 2)</f>
        <v>0</v>
      </c>
      <c r="K30" s="50"/>
    </row>
    <row r="31" s="1" customFormat="1" ht="14.4" customHeight="1">
      <c r="B31" s="45"/>
      <c r="C31" s="46"/>
      <c r="D31" s="46"/>
      <c r="E31" s="54" t="s">
        <v>43</v>
      </c>
      <c r="F31" s="156">
        <f>ROUND(SUM(BF86:BF147), 2)</f>
        <v>0</v>
      </c>
      <c r="G31" s="46"/>
      <c r="H31" s="46"/>
      <c r="I31" s="157">
        <v>0.14999999999999999</v>
      </c>
      <c r="J31" s="156">
        <f>ROUND(ROUND((SUM(BF86:BF147)), 2)*I31, 2)</f>
        <v>0</v>
      </c>
      <c r="K31" s="50"/>
    </row>
    <row r="32" hidden="1" s="1" customFormat="1" ht="14.4" customHeight="1">
      <c r="B32" s="45"/>
      <c r="C32" s="46"/>
      <c r="D32" s="46"/>
      <c r="E32" s="54" t="s">
        <v>44</v>
      </c>
      <c r="F32" s="156">
        <f>ROUND(SUM(BG86:BG147), 2)</f>
        <v>0</v>
      </c>
      <c r="G32" s="46"/>
      <c r="H32" s="46"/>
      <c r="I32" s="157">
        <v>0.20999999999999999</v>
      </c>
      <c r="J32" s="156">
        <v>0</v>
      </c>
      <c r="K32" s="50"/>
    </row>
    <row r="33" hidden="1" s="1" customFormat="1" ht="14.4" customHeight="1">
      <c r="B33" s="45"/>
      <c r="C33" s="46"/>
      <c r="D33" s="46"/>
      <c r="E33" s="54" t="s">
        <v>45</v>
      </c>
      <c r="F33" s="156">
        <f>ROUND(SUM(BH86:BH147), 2)</f>
        <v>0</v>
      </c>
      <c r="G33" s="46"/>
      <c r="H33" s="46"/>
      <c r="I33" s="157">
        <v>0.14999999999999999</v>
      </c>
      <c r="J33" s="156">
        <v>0</v>
      </c>
      <c r="K33" s="50"/>
    </row>
    <row r="34" hidden="1" s="1" customFormat="1" ht="14.4" customHeight="1">
      <c r="B34" s="45"/>
      <c r="C34" s="46"/>
      <c r="D34" s="46"/>
      <c r="E34" s="54" t="s">
        <v>46</v>
      </c>
      <c r="F34" s="156">
        <f>ROUND(SUM(BI86:BI147),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TZB vně - Přípoj (1) - TZB vně - Přípojky_rozvody plyn</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J86</f>
        <v>0</v>
      </c>
      <c r="K56" s="50"/>
      <c r="AU56" s="23" t="s">
        <v>145</v>
      </c>
    </row>
    <row r="57" s="7" customFormat="1" ht="24.96" customHeight="1">
      <c r="B57" s="176"/>
      <c r="C57" s="177"/>
      <c r="D57" s="178" t="s">
        <v>146</v>
      </c>
      <c r="E57" s="179"/>
      <c r="F57" s="179"/>
      <c r="G57" s="179"/>
      <c r="H57" s="179"/>
      <c r="I57" s="180"/>
      <c r="J57" s="181">
        <f>J87</f>
        <v>0</v>
      </c>
      <c r="K57" s="182"/>
    </row>
    <row r="58" s="8" customFormat="1" ht="19.92" customHeight="1">
      <c r="B58" s="183"/>
      <c r="C58" s="184"/>
      <c r="D58" s="185" t="s">
        <v>147</v>
      </c>
      <c r="E58" s="186"/>
      <c r="F58" s="186"/>
      <c r="G58" s="186"/>
      <c r="H58" s="186"/>
      <c r="I58" s="187"/>
      <c r="J58" s="188">
        <f>J88</f>
        <v>0</v>
      </c>
      <c r="K58" s="189"/>
    </row>
    <row r="59" s="8" customFormat="1" ht="19.92" customHeight="1">
      <c r="B59" s="183"/>
      <c r="C59" s="184"/>
      <c r="D59" s="185" t="s">
        <v>378</v>
      </c>
      <c r="E59" s="186"/>
      <c r="F59" s="186"/>
      <c r="G59" s="186"/>
      <c r="H59" s="186"/>
      <c r="I59" s="187"/>
      <c r="J59" s="188">
        <f>J114</f>
        <v>0</v>
      </c>
      <c r="K59" s="189"/>
    </row>
    <row r="60" s="8" customFormat="1" ht="19.92" customHeight="1">
      <c r="B60" s="183"/>
      <c r="C60" s="184"/>
      <c r="D60" s="185" t="s">
        <v>1795</v>
      </c>
      <c r="E60" s="186"/>
      <c r="F60" s="186"/>
      <c r="G60" s="186"/>
      <c r="H60" s="186"/>
      <c r="I60" s="187"/>
      <c r="J60" s="188">
        <f>J118</f>
        <v>0</v>
      </c>
      <c r="K60" s="189"/>
    </row>
    <row r="61" s="8" customFormat="1" ht="19.92" customHeight="1">
      <c r="B61" s="183"/>
      <c r="C61" s="184"/>
      <c r="D61" s="185" t="s">
        <v>151</v>
      </c>
      <c r="E61" s="186"/>
      <c r="F61" s="186"/>
      <c r="G61" s="186"/>
      <c r="H61" s="186"/>
      <c r="I61" s="187"/>
      <c r="J61" s="188">
        <f>J135</f>
        <v>0</v>
      </c>
      <c r="K61" s="189"/>
    </row>
    <row r="62" s="7" customFormat="1" ht="24.96" customHeight="1">
      <c r="B62" s="176"/>
      <c r="C62" s="177"/>
      <c r="D62" s="178" t="s">
        <v>380</v>
      </c>
      <c r="E62" s="179"/>
      <c r="F62" s="179"/>
      <c r="G62" s="179"/>
      <c r="H62" s="179"/>
      <c r="I62" s="180"/>
      <c r="J62" s="181">
        <f>J138</f>
        <v>0</v>
      </c>
      <c r="K62" s="182"/>
    </row>
    <row r="63" s="8" customFormat="1" ht="19.92" customHeight="1">
      <c r="B63" s="183"/>
      <c r="C63" s="184"/>
      <c r="D63" s="185" t="s">
        <v>2078</v>
      </c>
      <c r="E63" s="186"/>
      <c r="F63" s="186"/>
      <c r="G63" s="186"/>
      <c r="H63" s="186"/>
      <c r="I63" s="187"/>
      <c r="J63" s="188">
        <f>J139</f>
        <v>0</v>
      </c>
      <c r="K63" s="189"/>
    </row>
    <row r="64" s="7" customFormat="1" ht="24.96" customHeight="1">
      <c r="B64" s="176"/>
      <c r="C64" s="177"/>
      <c r="D64" s="178" t="s">
        <v>1796</v>
      </c>
      <c r="E64" s="179"/>
      <c r="F64" s="179"/>
      <c r="G64" s="179"/>
      <c r="H64" s="179"/>
      <c r="I64" s="180"/>
      <c r="J64" s="181">
        <f>J142</f>
        <v>0</v>
      </c>
      <c r="K64" s="182"/>
    </row>
    <row r="65" s="8" customFormat="1" ht="19.92" customHeight="1">
      <c r="B65" s="183"/>
      <c r="C65" s="184"/>
      <c r="D65" s="185" t="s">
        <v>1797</v>
      </c>
      <c r="E65" s="186"/>
      <c r="F65" s="186"/>
      <c r="G65" s="186"/>
      <c r="H65" s="186"/>
      <c r="I65" s="187"/>
      <c r="J65" s="188">
        <f>J143</f>
        <v>0</v>
      </c>
      <c r="K65" s="189"/>
    </row>
    <row r="66" s="8" customFormat="1" ht="19.92" customHeight="1">
      <c r="B66" s="183"/>
      <c r="C66" s="184"/>
      <c r="D66" s="185" t="s">
        <v>1798</v>
      </c>
      <c r="E66" s="186"/>
      <c r="F66" s="186"/>
      <c r="G66" s="186"/>
      <c r="H66" s="186"/>
      <c r="I66" s="187"/>
      <c r="J66" s="188">
        <f>J146</f>
        <v>0</v>
      </c>
      <c r="K66" s="189"/>
    </row>
    <row r="67" s="1" customFormat="1" ht="21.84" customHeight="1">
      <c r="B67" s="45"/>
      <c r="C67" s="46"/>
      <c r="D67" s="46"/>
      <c r="E67" s="46"/>
      <c r="F67" s="46"/>
      <c r="G67" s="46"/>
      <c r="H67" s="46"/>
      <c r="I67" s="143"/>
      <c r="J67" s="46"/>
      <c r="K67" s="50"/>
    </row>
    <row r="68" s="1" customFormat="1" ht="6.96" customHeight="1">
      <c r="B68" s="66"/>
      <c r="C68" s="67"/>
      <c r="D68" s="67"/>
      <c r="E68" s="67"/>
      <c r="F68" s="67"/>
      <c r="G68" s="67"/>
      <c r="H68" s="67"/>
      <c r="I68" s="165"/>
      <c r="J68" s="67"/>
      <c r="K68" s="68"/>
    </row>
    <row r="72" s="1" customFormat="1" ht="6.96" customHeight="1">
      <c r="B72" s="69"/>
      <c r="C72" s="70"/>
      <c r="D72" s="70"/>
      <c r="E72" s="70"/>
      <c r="F72" s="70"/>
      <c r="G72" s="70"/>
      <c r="H72" s="70"/>
      <c r="I72" s="168"/>
      <c r="J72" s="70"/>
      <c r="K72" s="70"/>
      <c r="L72" s="71"/>
    </row>
    <row r="73" s="1" customFormat="1" ht="36.96" customHeight="1">
      <c r="B73" s="45"/>
      <c r="C73" s="72" t="s">
        <v>152</v>
      </c>
      <c r="D73" s="73"/>
      <c r="E73" s="73"/>
      <c r="F73" s="73"/>
      <c r="G73" s="73"/>
      <c r="H73" s="73"/>
      <c r="I73" s="190"/>
      <c r="J73" s="73"/>
      <c r="K73" s="73"/>
      <c r="L73" s="71"/>
    </row>
    <row r="74" s="1" customFormat="1" ht="6.96" customHeight="1">
      <c r="B74" s="45"/>
      <c r="C74" s="73"/>
      <c r="D74" s="73"/>
      <c r="E74" s="73"/>
      <c r="F74" s="73"/>
      <c r="G74" s="73"/>
      <c r="H74" s="73"/>
      <c r="I74" s="190"/>
      <c r="J74" s="73"/>
      <c r="K74" s="73"/>
      <c r="L74" s="71"/>
    </row>
    <row r="75" s="1" customFormat="1" ht="14.4" customHeight="1">
      <c r="B75" s="45"/>
      <c r="C75" s="75" t="s">
        <v>18</v>
      </c>
      <c r="D75" s="73"/>
      <c r="E75" s="73"/>
      <c r="F75" s="73"/>
      <c r="G75" s="73"/>
      <c r="H75" s="73"/>
      <c r="I75" s="190"/>
      <c r="J75" s="73"/>
      <c r="K75" s="73"/>
      <c r="L75" s="71"/>
    </row>
    <row r="76" s="1" customFormat="1" ht="16.5" customHeight="1">
      <c r="B76" s="45"/>
      <c r="C76" s="73"/>
      <c r="D76" s="73"/>
      <c r="E76" s="191" t="str">
        <f>E7</f>
        <v>Náměstí Hloubětín</v>
      </c>
      <c r="F76" s="75"/>
      <c r="G76" s="75"/>
      <c r="H76" s="75"/>
      <c r="I76" s="190"/>
      <c r="J76" s="73"/>
      <c r="K76" s="73"/>
      <c r="L76" s="71"/>
    </row>
    <row r="77" s="1" customFormat="1" ht="14.4" customHeight="1">
      <c r="B77" s="45"/>
      <c r="C77" s="75" t="s">
        <v>139</v>
      </c>
      <c r="D77" s="73"/>
      <c r="E77" s="73"/>
      <c r="F77" s="73"/>
      <c r="G77" s="73"/>
      <c r="H77" s="73"/>
      <c r="I77" s="190"/>
      <c r="J77" s="73"/>
      <c r="K77" s="73"/>
      <c r="L77" s="71"/>
    </row>
    <row r="78" s="1" customFormat="1" ht="17.25" customHeight="1">
      <c r="B78" s="45"/>
      <c r="C78" s="73"/>
      <c r="D78" s="73"/>
      <c r="E78" s="81" t="str">
        <f>E9</f>
        <v>TZB vně - Přípoj (1) - TZB vně - Přípojky_rozvody plyn</v>
      </c>
      <c r="F78" s="73"/>
      <c r="G78" s="73"/>
      <c r="H78" s="73"/>
      <c r="I78" s="190"/>
      <c r="J78" s="73"/>
      <c r="K78" s="73"/>
      <c r="L78" s="71"/>
    </row>
    <row r="79" s="1" customFormat="1" ht="6.96" customHeight="1">
      <c r="B79" s="45"/>
      <c r="C79" s="73"/>
      <c r="D79" s="73"/>
      <c r="E79" s="73"/>
      <c r="F79" s="73"/>
      <c r="G79" s="73"/>
      <c r="H79" s="73"/>
      <c r="I79" s="190"/>
      <c r="J79" s="73"/>
      <c r="K79" s="73"/>
      <c r="L79" s="71"/>
    </row>
    <row r="80" s="1" customFormat="1" ht="18" customHeight="1">
      <c r="B80" s="45"/>
      <c r="C80" s="75" t="s">
        <v>23</v>
      </c>
      <c r="D80" s="73"/>
      <c r="E80" s="73"/>
      <c r="F80" s="192" t="str">
        <f>F12</f>
        <v xml:space="preserve"> </v>
      </c>
      <c r="G80" s="73"/>
      <c r="H80" s="73"/>
      <c r="I80" s="193" t="s">
        <v>25</v>
      </c>
      <c r="J80" s="84" t="str">
        <f>IF(J12="","",J12)</f>
        <v>6. 6. 2018</v>
      </c>
      <c r="K80" s="73"/>
      <c r="L80" s="71"/>
    </row>
    <row r="81" s="1" customFormat="1" ht="6.96" customHeight="1">
      <c r="B81" s="45"/>
      <c r="C81" s="73"/>
      <c r="D81" s="73"/>
      <c r="E81" s="73"/>
      <c r="F81" s="73"/>
      <c r="G81" s="73"/>
      <c r="H81" s="73"/>
      <c r="I81" s="190"/>
      <c r="J81" s="73"/>
      <c r="K81" s="73"/>
      <c r="L81" s="71"/>
    </row>
    <row r="82" s="1" customFormat="1">
      <c r="B82" s="45"/>
      <c r="C82" s="75" t="s">
        <v>27</v>
      </c>
      <c r="D82" s="73"/>
      <c r="E82" s="73"/>
      <c r="F82" s="192" t="str">
        <f>E15</f>
        <v xml:space="preserve"> </v>
      </c>
      <c r="G82" s="73"/>
      <c r="H82" s="73"/>
      <c r="I82" s="193" t="s">
        <v>33</v>
      </c>
      <c r="J82" s="192" t="str">
        <f>E21</f>
        <v xml:space="preserve"> </v>
      </c>
      <c r="K82" s="73"/>
      <c r="L82" s="71"/>
    </row>
    <row r="83" s="1" customFormat="1" ht="14.4" customHeight="1">
      <c r="B83" s="45"/>
      <c r="C83" s="75" t="s">
        <v>31</v>
      </c>
      <c r="D83" s="73"/>
      <c r="E83" s="73"/>
      <c r="F83" s="192" t="str">
        <f>IF(E18="","",E18)</f>
        <v/>
      </c>
      <c r="G83" s="73"/>
      <c r="H83" s="73"/>
      <c r="I83" s="190"/>
      <c r="J83" s="73"/>
      <c r="K83" s="73"/>
      <c r="L83" s="71"/>
    </row>
    <row r="84" s="1" customFormat="1" ht="10.32" customHeight="1">
      <c r="B84" s="45"/>
      <c r="C84" s="73"/>
      <c r="D84" s="73"/>
      <c r="E84" s="73"/>
      <c r="F84" s="73"/>
      <c r="G84" s="73"/>
      <c r="H84" s="73"/>
      <c r="I84" s="190"/>
      <c r="J84" s="73"/>
      <c r="K84" s="73"/>
      <c r="L84" s="71"/>
    </row>
    <row r="85" s="9" customFormat="1" ht="29.28" customHeight="1">
      <c r="B85" s="194"/>
      <c r="C85" s="195" t="s">
        <v>153</v>
      </c>
      <c r="D85" s="196" t="s">
        <v>56</v>
      </c>
      <c r="E85" s="196" t="s">
        <v>52</v>
      </c>
      <c r="F85" s="196" t="s">
        <v>154</v>
      </c>
      <c r="G85" s="196" t="s">
        <v>155</v>
      </c>
      <c r="H85" s="196" t="s">
        <v>156</v>
      </c>
      <c r="I85" s="197" t="s">
        <v>157</v>
      </c>
      <c r="J85" s="196" t="s">
        <v>143</v>
      </c>
      <c r="K85" s="198" t="s">
        <v>158</v>
      </c>
      <c r="L85" s="199"/>
      <c r="M85" s="101" t="s">
        <v>159</v>
      </c>
      <c r="N85" s="102" t="s">
        <v>41</v>
      </c>
      <c r="O85" s="102" t="s">
        <v>160</v>
      </c>
      <c r="P85" s="102" t="s">
        <v>161</v>
      </c>
      <c r="Q85" s="102" t="s">
        <v>162</v>
      </c>
      <c r="R85" s="102" t="s">
        <v>163</v>
      </c>
      <c r="S85" s="102" t="s">
        <v>164</v>
      </c>
      <c r="T85" s="103" t="s">
        <v>165</v>
      </c>
    </row>
    <row r="86" s="1" customFormat="1" ht="29.28" customHeight="1">
      <c r="B86" s="45"/>
      <c r="C86" s="107" t="s">
        <v>144</v>
      </c>
      <c r="D86" s="73"/>
      <c r="E86" s="73"/>
      <c r="F86" s="73"/>
      <c r="G86" s="73"/>
      <c r="H86" s="73"/>
      <c r="I86" s="190"/>
      <c r="J86" s="200">
        <f>BK86</f>
        <v>0</v>
      </c>
      <c r="K86" s="73"/>
      <c r="L86" s="71"/>
      <c r="M86" s="104"/>
      <c r="N86" s="105"/>
      <c r="O86" s="105"/>
      <c r="P86" s="201">
        <f>P87+P138+P142</f>
        <v>0</v>
      </c>
      <c r="Q86" s="105"/>
      <c r="R86" s="201">
        <f>R87+R138+R142</f>
        <v>0</v>
      </c>
      <c r="S86" s="105"/>
      <c r="T86" s="202">
        <f>T87+T138+T142</f>
        <v>0</v>
      </c>
      <c r="AT86" s="23" t="s">
        <v>70</v>
      </c>
      <c r="AU86" s="23" t="s">
        <v>145</v>
      </c>
      <c r="BK86" s="203">
        <f>BK87+BK138+BK142</f>
        <v>0</v>
      </c>
    </row>
    <row r="87" s="10" customFormat="1" ht="37.44" customHeight="1">
      <c r="B87" s="204"/>
      <c r="C87" s="205"/>
      <c r="D87" s="206" t="s">
        <v>70</v>
      </c>
      <c r="E87" s="207" t="s">
        <v>166</v>
      </c>
      <c r="F87" s="207" t="s">
        <v>167</v>
      </c>
      <c r="G87" s="205"/>
      <c r="H87" s="205"/>
      <c r="I87" s="208"/>
      <c r="J87" s="209">
        <f>BK87</f>
        <v>0</v>
      </c>
      <c r="K87" s="205"/>
      <c r="L87" s="210"/>
      <c r="M87" s="211"/>
      <c r="N87" s="212"/>
      <c r="O87" s="212"/>
      <c r="P87" s="213">
        <f>P88+P114+P118+P135</f>
        <v>0</v>
      </c>
      <c r="Q87" s="212"/>
      <c r="R87" s="213">
        <f>R88+R114+R118+R135</f>
        <v>0</v>
      </c>
      <c r="S87" s="212"/>
      <c r="T87" s="214">
        <f>T88+T114+T118+T135</f>
        <v>0</v>
      </c>
      <c r="AR87" s="215" t="s">
        <v>79</v>
      </c>
      <c r="AT87" s="216" t="s">
        <v>70</v>
      </c>
      <c r="AU87" s="216" t="s">
        <v>71</v>
      </c>
      <c r="AY87" s="215" t="s">
        <v>168</v>
      </c>
      <c r="BK87" s="217">
        <f>BK88+BK114+BK118+BK135</f>
        <v>0</v>
      </c>
    </row>
    <row r="88" s="10" customFormat="1" ht="19.92" customHeight="1">
      <c r="B88" s="204"/>
      <c r="C88" s="205"/>
      <c r="D88" s="206" t="s">
        <v>70</v>
      </c>
      <c r="E88" s="218" t="s">
        <v>79</v>
      </c>
      <c r="F88" s="218" t="s">
        <v>169</v>
      </c>
      <c r="G88" s="205"/>
      <c r="H88" s="205"/>
      <c r="I88" s="208"/>
      <c r="J88" s="219">
        <f>BK88</f>
        <v>0</v>
      </c>
      <c r="K88" s="205"/>
      <c r="L88" s="210"/>
      <c r="M88" s="211"/>
      <c r="N88" s="212"/>
      <c r="O88" s="212"/>
      <c r="P88" s="213">
        <f>SUM(P89:P113)</f>
        <v>0</v>
      </c>
      <c r="Q88" s="212"/>
      <c r="R88" s="213">
        <f>SUM(R89:R113)</f>
        <v>0</v>
      </c>
      <c r="S88" s="212"/>
      <c r="T88" s="214">
        <f>SUM(T89:T113)</f>
        <v>0</v>
      </c>
      <c r="AR88" s="215" t="s">
        <v>79</v>
      </c>
      <c r="AT88" s="216" t="s">
        <v>70</v>
      </c>
      <c r="AU88" s="216" t="s">
        <v>79</v>
      </c>
      <c r="AY88" s="215" t="s">
        <v>168</v>
      </c>
      <c r="BK88" s="217">
        <f>SUM(BK89:BK113)</f>
        <v>0</v>
      </c>
    </row>
    <row r="89" s="1" customFormat="1" ht="25.5" customHeight="1">
      <c r="B89" s="45"/>
      <c r="C89" s="220" t="s">
        <v>79</v>
      </c>
      <c r="D89" s="220" t="s">
        <v>170</v>
      </c>
      <c r="E89" s="221" t="s">
        <v>2079</v>
      </c>
      <c r="F89" s="222" t="s">
        <v>2080</v>
      </c>
      <c r="G89" s="223" t="s">
        <v>205</v>
      </c>
      <c r="H89" s="224">
        <v>68.400000000000006</v>
      </c>
      <c r="I89" s="225"/>
      <c r="J89" s="226">
        <f>ROUND(I89*H89,2)</f>
        <v>0</v>
      </c>
      <c r="K89" s="222" t="s">
        <v>174</v>
      </c>
      <c r="L89" s="71"/>
      <c r="M89" s="227" t="s">
        <v>21</v>
      </c>
      <c r="N89" s="228" t="s">
        <v>42</v>
      </c>
      <c r="O89" s="46"/>
      <c r="P89" s="229">
        <f>O89*H89</f>
        <v>0</v>
      </c>
      <c r="Q89" s="229">
        <v>0</v>
      </c>
      <c r="R89" s="229">
        <f>Q89*H89</f>
        <v>0</v>
      </c>
      <c r="S89" s="229">
        <v>0</v>
      </c>
      <c r="T89" s="230">
        <f>S89*H89</f>
        <v>0</v>
      </c>
      <c r="AR89" s="23" t="s">
        <v>175</v>
      </c>
      <c r="AT89" s="23" t="s">
        <v>170</v>
      </c>
      <c r="AU89" s="23" t="s">
        <v>81</v>
      </c>
      <c r="AY89" s="23" t="s">
        <v>168</v>
      </c>
      <c r="BE89" s="231">
        <f>IF(N89="základní",J89,0)</f>
        <v>0</v>
      </c>
      <c r="BF89" s="231">
        <f>IF(N89="snížená",J89,0)</f>
        <v>0</v>
      </c>
      <c r="BG89" s="231">
        <f>IF(N89="zákl. přenesená",J89,0)</f>
        <v>0</v>
      </c>
      <c r="BH89" s="231">
        <f>IF(N89="sníž. přenesená",J89,0)</f>
        <v>0</v>
      </c>
      <c r="BI89" s="231">
        <f>IF(N89="nulová",J89,0)</f>
        <v>0</v>
      </c>
      <c r="BJ89" s="23" t="s">
        <v>79</v>
      </c>
      <c r="BK89" s="231">
        <f>ROUND(I89*H89,2)</f>
        <v>0</v>
      </c>
      <c r="BL89" s="23" t="s">
        <v>175</v>
      </c>
      <c r="BM89" s="23" t="s">
        <v>81</v>
      </c>
    </row>
    <row r="90" s="11" customFormat="1">
      <c r="B90" s="235"/>
      <c r="C90" s="236"/>
      <c r="D90" s="232" t="s">
        <v>182</v>
      </c>
      <c r="E90" s="237" t="s">
        <v>21</v>
      </c>
      <c r="F90" s="238" t="s">
        <v>2081</v>
      </c>
      <c r="G90" s="236"/>
      <c r="H90" s="239">
        <v>68.400000000000006</v>
      </c>
      <c r="I90" s="240"/>
      <c r="J90" s="236"/>
      <c r="K90" s="236"/>
      <c r="L90" s="241"/>
      <c r="M90" s="242"/>
      <c r="N90" s="243"/>
      <c r="O90" s="243"/>
      <c r="P90" s="243"/>
      <c r="Q90" s="243"/>
      <c r="R90" s="243"/>
      <c r="S90" s="243"/>
      <c r="T90" s="244"/>
      <c r="AT90" s="245" t="s">
        <v>182</v>
      </c>
      <c r="AU90" s="245" t="s">
        <v>81</v>
      </c>
      <c r="AV90" s="11" t="s">
        <v>81</v>
      </c>
      <c r="AW90" s="11" t="s">
        <v>34</v>
      </c>
      <c r="AX90" s="11" t="s">
        <v>71</v>
      </c>
      <c r="AY90" s="245" t="s">
        <v>168</v>
      </c>
    </row>
    <row r="91" s="12" customFormat="1">
      <c r="B91" s="246"/>
      <c r="C91" s="247"/>
      <c r="D91" s="232" t="s">
        <v>182</v>
      </c>
      <c r="E91" s="248" t="s">
        <v>21</v>
      </c>
      <c r="F91" s="249" t="s">
        <v>184</v>
      </c>
      <c r="G91" s="247"/>
      <c r="H91" s="250">
        <v>68.400000000000006</v>
      </c>
      <c r="I91" s="251"/>
      <c r="J91" s="247"/>
      <c r="K91" s="247"/>
      <c r="L91" s="252"/>
      <c r="M91" s="253"/>
      <c r="N91" s="254"/>
      <c r="O91" s="254"/>
      <c r="P91" s="254"/>
      <c r="Q91" s="254"/>
      <c r="R91" s="254"/>
      <c r="S91" s="254"/>
      <c r="T91" s="255"/>
      <c r="AT91" s="256" t="s">
        <v>182</v>
      </c>
      <c r="AU91" s="256" t="s">
        <v>81</v>
      </c>
      <c r="AV91" s="12" t="s">
        <v>175</v>
      </c>
      <c r="AW91" s="12" t="s">
        <v>34</v>
      </c>
      <c r="AX91" s="12" t="s">
        <v>79</v>
      </c>
      <c r="AY91" s="256" t="s">
        <v>168</v>
      </c>
    </row>
    <row r="92" s="1" customFormat="1" ht="38.25" customHeight="1">
      <c r="B92" s="45"/>
      <c r="C92" s="220" t="s">
        <v>81</v>
      </c>
      <c r="D92" s="220" t="s">
        <v>170</v>
      </c>
      <c r="E92" s="221" t="s">
        <v>1810</v>
      </c>
      <c r="F92" s="222" t="s">
        <v>1811</v>
      </c>
      <c r="G92" s="223" t="s">
        <v>205</v>
      </c>
      <c r="H92" s="224">
        <v>20.52</v>
      </c>
      <c r="I92" s="225"/>
      <c r="J92" s="226">
        <f>ROUND(I92*H92,2)</f>
        <v>0</v>
      </c>
      <c r="K92" s="222" t="s">
        <v>174</v>
      </c>
      <c r="L92" s="71"/>
      <c r="M92" s="227" t="s">
        <v>21</v>
      </c>
      <c r="N92" s="228" t="s">
        <v>42</v>
      </c>
      <c r="O92" s="46"/>
      <c r="P92" s="229">
        <f>O92*H92</f>
        <v>0</v>
      </c>
      <c r="Q92" s="229">
        <v>0</v>
      </c>
      <c r="R92" s="229">
        <f>Q92*H92</f>
        <v>0</v>
      </c>
      <c r="S92" s="229">
        <v>0</v>
      </c>
      <c r="T92" s="230">
        <f>S92*H92</f>
        <v>0</v>
      </c>
      <c r="AR92" s="23" t="s">
        <v>175</v>
      </c>
      <c r="AT92" s="23" t="s">
        <v>170</v>
      </c>
      <c r="AU92" s="23" t="s">
        <v>81</v>
      </c>
      <c r="AY92" s="23" t="s">
        <v>168</v>
      </c>
      <c r="BE92" s="231">
        <f>IF(N92="základní",J92,0)</f>
        <v>0</v>
      </c>
      <c r="BF92" s="231">
        <f>IF(N92="snížená",J92,0)</f>
        <v>0</v>
      </c>
      <c r="BG92" s="231">
        <f>IF(N92="zákl. přenesená",J92,0)</f>
        <v>0</v>
      </c>
      <c r="BH92" s="231">
        <f>IF(N92="sníž. přenesená",J92,0)</f>
        <v>0</v>
      </c>
      <c r="BI92" s="231">
        <f>IF(N92="nulová",J92,0)</f>
        <v>0</v>
      </c>
      <c r="BJ92" s="23" t="s">
        <v>79</v>
      </c>
      <c r="BK92" s="231">
        <f>ROUND(I92*H92,2)</f>
        <v>0</v>
      </c>
      <c r="BL92" s="23" t="s">
        <v>175</v>
      </c>
      <c r="BM92" s="23" t="s">
        <v>175</v>
      </c>
    </row>
    <row r="93" s="13" customFormat="1">
      <c r="B93" s="276"/>
      <c r="C93" s="277"/>
      <c r="D93" s="232" t="s">
        <v>182</v>
      </c>
      <c r="E93" s="278" t="s">
        <v>21</v>
      </c>
      <c r="F93" s="279" t="s">
        <v>1804</v>
      </c>
      <c r="G93" s="277"/>
      <c r="H93" s="278" t="s">
        <v>21</v>
      </c>
      <c r="I93" s="280"/>
      <c r="J93" s="277"/>
      <c r="K93" s="277"/>
      <c r="L93" s="281"/>
      <c r="M93" s="282"/>
      <c r="N93" s="283"/>
      <c r="O93" s="283"/>
      <c r="P93" s="283"/>
      <c r="Q93" s="283"/>
      <c r="R93" s="283"/>
      <c r="S93" s="283"/>
      <c r="T93" s="284"/>
      <c r="AT93" s="285" t="s">
        <v>182</v>
      </c>
      <c r="AU93" s="285" t="s">
        <v>81</v>
      </c>
      <c r="AV93" s="13" t="s">
        <v>79</v>
      </c>
      <c r="AW93" s="13" t="s">
        <v>34</v>
      </c>
      <c r="AX93" s="13" t="s">
        <v>71</v>
      </c>
      <c r="AY93" s="285" t="s">
        <v>168</v>
      </c>
    </row>
    <row r="94" s="13" customFormat="1">
      <c r="B94" s="276"/>
      <c r="C94" s="277"/>
      <c r="D94" s="232" t="s">
        <v>182</v>
      </c>
      <c r="E94" s="278" t="s">
        <v>21</v>
      </c>
      <c r="F94" s="279" t="s">
        <v>2082</v>
      </c>
      <c r="G94" s="277"/>
      <c r="H94" s="278" t="s">
        <v>21</v>
      </c>
      <c r="I94" s="280"/>
      <c r="J94" s="277"/>
      <c r="K94" s="277"/>
      <c r="L94" s="281"/>
      <c r="M94" s="282"/>
      <c r="N94" s="283"/>
      <c r="O94" s="283"/>
      <c r="P94" s="283"/>
      <c r="Q94" s="283"/>
      <c r="R94" s="283"/>
      <c r="S94" s="283"/>
      <c r="T94" s="284"/>
      <c r="AT94" s="285" t="s">
        <v>182</v>
      </c>
      <c r="AU94" s="285" t="s">
        <v>81</v>
      </c>
      <c r="AV94" s="13" t="s">
        <v>79</v>
      </c>
      <c r="AW94" s="13" t="s">
        <v>34</v>
      </c>
      <c r="AX94" s="13" t="s">
        <v>71</v>
      </c>
      <c r="AY94" s="285" t="s">
        <v>168</v>
      </c>
    </row>
    <row r="95" s="11" customFormat="1">
      <c r="B95" s="235"/>
      <c r="C95" s="236"/>
      <c r="D95" s="232" t="s">
        <v>182</v>
      </c>
      <c r="E95" s="237" t="s">
        <v>21</v>
      </c>
      <c r="F95" s="238" t="s">
        <v>2083</v>
      </c>
      <c r="G95" s="236"/>
      <c r="H95" s="239">
        <v>20.52</v>
      </c>
      <c r="I95" s="240"/>
      <c r="J95" s="236"/>
      <c r="K95" s="236"/>
      <c r="L95" s="241"/>
      <c r="M95" s="242"/>
      <c r="N95" s="243"/>
      <c r="O95" s="243"/>
      <c r="P95" s="243"/>
      <c r="Q95" s="243"/>
      <c r="R95" s="243"/>
      <c r="S95" s="243"/>
      <c r="T95" s="244"/>
      <c r="AT95" s="245" t="s">
        <v>182</v>
      </c>
      <c r="AU95" s="245" t="s">
        <v>81</v>
      </c>
      <c r="AV95" s="11" t="s">
        <v>81</v>
      </c>
      <c r="AW95" s="11" t="s">
        <v>34</v>
      </c>
      <c r="AX95" s="11" t="s">
        <v>71</v>
      </c>
      <c r="AY95" s="245" t="s">
        <v>168</v>
      </c>
    </row>
    <row r="96" s="12" customFormat="1">
      <c r="B96" s="246"/>
      <c r="C96" s="247"/>
      <c r="D96" s="232" t="s">
        <v>182</v>
      </c>
      <c r="E96" s="248" t="s">
        <v>21</v>
      </c>
      <c r="F96" s="249" t="s">
        <v>184</v>
      </c>
      <c r="G96" s="247"/>
      <c r="H96" s="250">
        <v>20.52</v>
      </c>
      <c r="I96" s="251"/>
      <c r="J96" s="247"/>
      <c r="K96" s="247"/>
      <c r="L96" s="252"/>
      <c r="M96" s="253"/>
      <c r="N96" s="254"/>
      <c r="O96" s="254"/>
      <c r="P96" s="254"/>
      <c r="Q96" s="254"/>
      <c r="R96" s="254"/>
      <c r="S96" s="254"/>
      <c r="T96" s="255"/>
      <c r="AT96" s="256" t="s">
        <v>182</v>
      </c>
      <c r="AU96" s="256" t="s">
        <v>81</v>
      </c>
      <c r="AV96" s="12" t="s">
        <v>175</v>
      </c>
      <c r="AW96" s="12" t="s">
        <v>34</v>
      </c>
      <c r="AX96" s="12" t="s">
        <v>79</v>
      </c>
      <c r="AY96" s="256" t="s">
        <v>168</v>
      </c>
    </row>
    <row r="97" s="1" customFormat="1" ht="38.25" customHeight="1">
      <c r="B97" s="45"/>
      <c r="C97" s="220" t="s">
        <v>185</v>
      </c>
      <c r="D97" s="220" t="s">
        <v>170</v>
      </c>
      <c r="E97" s="221" t="s">
        <v>1819</v>
      </c>
      <c r="F97" s="222" t="s">
        <v>1820</v>
      </c>
      <c r="G97" s="223" t="s">
        <v>205</v>
      </c>
      <c r="H97" s="224">
        <v>68.400000000000006</v>
      </c>
      <c r="I97" s="225"/>
      <c r="J97" s="226">
        <f>ROUND(I97*H97,2)</f>
        <v>0</v>
      </c>
      <c r="K97" s="222" t="s">
        <v>174</v>
      </c>
      <c r="L97" s="71"/>
      <c r="M97" s="227" t="s">
        <v>21</v>
      </c>
      <c r="N97" s="228" t="s">
        <v>42</v>
      </c>
      <c r="O97" s="46"/>
      <c r="P97" s="229">
        <f>O97*H97</f>
        <v>0</v>
      </c>
      <c r="Q97" s="229">
        <v>0</v>
      </c>
      <c r="R97" s="229">
        <f>Q97*H97</f>
        <v>0</v>
      </c>
      <c r="S97" s="229">
        <v>0</v>
      </c>
      <c r="T97" s="230">
        <f>S97*H97</f>
        <v>0</v>
      </c>
      <c r="AR97" s="23" t="s">
        <v>175</v>
      </c>
      <c r="AT97" s="23" t="s">
        <v>170</v>
      </c>
      <c r="AU97" s="23" t="s">
        <v>81</v>
      </c>
      <c r="AY97" s="23" t="s">
        <v>168</v>
      </c>
      <c r="BE97" s="231">
        <f>IF(N97="základní",J97,0)</f>
        <v>0</v>
      </c>
      <c r="BF97" s="231">
        <f>IF(N97="snížená",J97,0)</f>
        <v>0</v>
      </c>
      <c r="BG97" s="231">
        <f>IF(N97="zákl. přenesená",J97,0)</f>
        <v>0</v>
      </c>
      <c r="BH97" s="231">
        <f>IF(N97="sníž. přenesená",J97,0)</f>
        <v>0</v>
      </c>
      <c r="BI97" s="231">
        <f>IF(N97="nulová",J97,0)</f>
        <v>0</v>
      </c>
      <c r="BJ97" s="23" t="s">
        <v>79</v>
      </c>
      <c r="BK97" s="231">
        <f>ROUND(I97*H97,2)</f>
        <v>0</v>
      </c>
      <c r="BL97" s="23" t="s">
        <v>175</v>
      </c>
      <c r="BM97" s="23" t="s">
        <v>198</v>
      </c>
    </row>
    <row r="98" s="1" customFormat="1" ht="38.25" customHeight="1">
      <c r="B98" s="45"/>
      <c r="C98" s="220" t="s">
        <v>175</v>
      </c>
      <c r="D98" s="220" t="s">
        <v>170</v>
      </c>
      <c r="E98" s="221" t="s">
        <v>1821</v>
      </c>
      <c r="F98" s="222" t="s">
        <v>1822</v>
      </c>
      <c r="G98" s="223" t="s">
        <v>205</v>
      </c>
      <c r="H98" s="224">
        <v>95.760000000000005</v>
      </c>
      <c r="I98" s="225"/>
      <c r="J98" s="226">
        <f>ROUND(I98*H98,2)</f>
        <v>0</v>
      </c>
      <c r="K98" s="222" t="s">
        <v>174</v>
      </c>
      <c r="L98" s="71"/>
      <c r="M98" s="227" t="s">
        <v>21</v>
      </c>
      <c r="N98" s="228" t="s">
        <v>42</v>
      </c>
      <c r="O98" s="46"/>
      <c r="P98" s="229">
        <f>O98*H98</f>
        <v>0</v>
      </c>
      <c r="Q98" s="229">
        <v>0</v>
      </c>
      <c r="R98" s="229">
        <f>Q98*H98</f>
        <v>0</v>
      </c>
      <c r="S98" s="229">
        <v>0</v>
      </c>
      <c r="T98" s="230">
        <f>S98*H98</f>
        <v>0</v>
      </c>
      <c r="AR98" s="23" t="s">
        <v>175</v>
      </c>
      <c r="AT98" s="23" t="s">
        <v>170</v>
      </c>
      <c r="AU98" s="23" t="s">
        <v>81</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208</v>
      </c>
    </row>
    <row r="99" s="1" customFormat="1" ht="38.25" customHeight="1">
      <c r="B99" s="45"/>
      <c r="C99" s="220" t="s">
        <v>192</v>
      </c>
      <c r="D99" s="220" t="s">
        <v>170</v>
      </c>
      <c r="E99" s="221" t="s">
        <v>213</v>
      </c>
      <c r="F99" s="222" t="s">
        <v>214</v>
      </c>
      <c r="G99" s="223" t="s">
        <v>205</v>
      </c>
      <c r="H99" s="224">
        <v>20.52</v>
      </c>
      <c r="I99" s="225"/>
      <c r="J99" s="226">
        <f>ROUND(I99*H99,2)</f>
        <v>0</v>
      </c>
      <c r="K99" s="222" t="s">
        <v>174</v>
      </c>
      <c r="L99" s="71"/>
      <c r="M99" s="227" t="s">
        <v>21</v>
      </c>
      <c r="N99" s="228" t="s">
        <v>42</v>
      </c>
      <c r="O99" s="46"/>
      <c r="P99" s="229">
        <f>O99*H99</f>
        <v>0</v>
      </c>
      <c r="Q99" s="229">
        <v>0</v>
      </c>
      <c r="R99" s="229">
        <f>Q99*H99</f>
        <v>0</v>
      </c>
      <c r="S99" s="229">
        <v>0</v>
      </c>
      <c r="T99" s="230">
        <f>S99*H99</f>
        <v>0</v>
      </c>
      <c r="AR99" s="23" t="s">
        <v>175</v>
      </c>
      <c r="AT99" s="23" t="s">
        <v>170</v>
      </c>
      <c r="AU99" s="23" t="s">
        <v>81</v>
      </c>
      <c r="AY99" s="23" t="s">
        <v>168</v>
      </c>
      <c r="BE99" s="231">
        <f>IF(N99="základní",J99,0)</f>
        <v>0</v>
      </c>
      <c r="BF99" s="231">
        <f>IF(N99="snížená",J99,0)</f>
        <v>0</v>
      </c>
      <c r="BG99" s="231">
        <f>IF(N99="zákl. přenesená",J99,0)</f>
        <v>0</v>
      </c>
      <c r="BH99" s="231">
        <f>IF(N99="sníž. přenesená",J99,0)</f>
        <v>0</v>
      </c>
      <c r="BI99" s="231">
        <f>IF(N99="nulová",J99,0)</f>
        <v>0</v>
      </c>
      <c r="BJ99" s="23" t="s">
        <v>79</v>
      </c>
      <c r="BK99" s="231">
        <f>ROUND(I99*H99,2)</f>
        <v>0</v>
      </c>
      <c r="BL99" s="23" t="s">
        <v>175</v>
      </c>
      <c r="BM99" s="23" t="s">
        <v>217</v>
      </c>
    </row>
    <row r="100" s="1" customFormat="1" ht="25.5" customHeight="1">
      <c r="B100" s="45"/>
      <c r="C100" s="220" t="s">
        <v>198</v>
      </c>
      <c r="D100" s="220" t="s">
        <v>170</v>
      </c>
      <c r="E100" s="221" t="s">
        <v>413</v>
      </c>
      <c r="F100" s="222" t="s">
        <v>414</v>
      </c>
      <c r="G100" s="223" t="s">
        <v>205</v>
      </c>
      <c r="H100" s="224">
        <v>68.400000000000006</v>
      </c>
      <c r="I100" s="225"/>
      <c r="J100" s="226">
        <f>ROUND(I100*H100,2)</f>
        <v>0</v>
      </c>
      <c r="K100" s="222" t="s">
        <v>174</v>
      </c>
      <c r="L100" s="71"/>
      <c r="M100" s="227" t="s">
        <v>21</v>
      </c>
      <c r="N100" s="228" t="s">
        <v>42</v>
      </c>
      <c r="O100" s="46"/>
      <c r="P100" s="229">
        <f>O100*H100</f>
        <v>0</v>
      </c>
      <c r="Q100" s="229">
        <v>0</v>
      </c>
      <c r="R100" s="229">
        <f>Q100*H100</f>
        <v>0</v>
      </c>
      <c r="S100" s="229">
        <v>0</v>
      </c>
      <c r="T100" s="230">
        <f>S100*H100</f>
        <v>0</v>
      </c>
      <c r="AR100" s="23" t="s">
        <v>175</v>
      </c>
      <c r="AT100" s="23" t="s">
        <v>170</v>
      </c>
      <c r="AU100" s="23" t="s">
        <v>81</v>
      </c>
      <c r="AY100" s="23" t="s">
        <v>168</v>
      </c>
      <c r="BE100" s="231">
        <f>IF(N100="základní",J100,0)</f>
        <v>0</v>
      </c>
      <c r="BF100" s="231">
        <f>IF(N100="snížená",J100,0)</f>
        <v>0</v>
      </c>
      <c r="BG100" s="231">
        <f>IF(N100="zákl. přenesená",J100,0)</f>
        <v>0</v>
      </c>
      <c r="BH100" s="231">
        <f>IF(N100="sníž. přenesená",J100,0)</f>
        <v>0</v>
      </c>
      <c r="BI100" s="231">
        <f>IF(N100="nulová",J100,0)</f>
        <v>0</v>
      </c>
      <c r="BJ100" s="23" t="s">
        <v>79</v>
      </c>
      <c r="BK100" s="231">
        <f>ROUND(I100*H100,2)</f>
        <v>0</v>
      </c>
      <c r="BL100" s="23" t="s">
        <v>175</v>
      </c>
      <c r="BM100" s="23" t="s">
        <v>227</v>
      </c>
    </row>
    <row r="101" s="1" customFormat="1" ht="16.5" customHeight="1">
      <c r="B101" s="45"/>
      <c r="C101" s="220" t="s">
        <v>202</v>
      </c>
      <c r="D101" s="220" t="s">
        <v>170</v>
      </c>
      <c r="E101" s="221" t="s">
        <v>228</v>
      </c>
      <c r="F101" s="222" t="s">
        <v>229</v>
      </c>
      <c r="G101" s="223" t="s">
        <v>205</v>
      </c>
      <c r="H101" s="224">
        <v>20.52</v>
      </c>
      <c r="I101" s="225"/>
      <c r="J101" s="226">
        <f>ROUND(I101*H101,2)</f>
        <v>0</v>
      </c>
      <c r="K101" s="222" t="s">
        <v>174</v>
      </c>
      <c r="L101" s="71"/>
      <c r="M101" s="227" t="s">
        <v>21</v>
      </c>
      <c r="N101" s="228" t="s">
        <v>42</v>
      </c>
      <c r="O101" s="46"/>
      <c r="P101" s="229">
        <f>O101*H101</f>
        <v>0</v>
      </c>
      <c r="Q101" s="229">
        <v>0</v>
      </c>
      <c r="R101" s="229">
        <f>Q101*H101</f>
        <v>0</v>
      </c>
      <c r="S101" s="229">
        <v>0</v>
      </c>
      <c r="T101" s="230">
        <f>S101*H101</f>
        <v>0</v>
      </c>
      <c r="AR101" s="23" t="s">
        <v>175</v>
      </c>
      <c r="AT101" s="23" t="s">
        <v>170</v>
      </c>
      <c r="AU101" s="23" t="s">
        <v>81</v>
      </c>
      <c r="AY101" s="23" t="s">
        <v>168</v>
      </c>
      <c r="BE101" s="231">
        <f>IF(N101="základní",J101,0)</f>
        <v>0</v>
      </c>
      <c r="BF101" s="231">
        <f>IF(N101="snížená",J101,0)</f>
        <v>0</v>
      </c>
      <c r="BG101" s="231">
        <f>IF(N101="zákl. přenesená",J101,0)</f>
        <v>0</v>
      </c>
      <c r="BH101" s="231">
        <f>IF(N101="sníž. přenesená",J101,0)</f>
        <v>0</v>
      </c>
      <c r="BI101" s="231">
        <f>IF(N101="nulová",J101,0)</f>
        <v>0</v>
      </c>
      <c r="BJ101" s="23" t="s">
        <v>79</v>
      </c>
      <c r="BK101" s="231">
        <f>ROUND(I101*H101,2)</f>
        <v>0</v>
      </c>
      <c r="BL101" s="23" t="s">
        <v>175</v>
      </c>
      <c r="BM101" s="23" t="s">
        <v>239</v>
      </c>
    </row>
    <row r="102" s="1" customFormat="1" ht="25.5" customHeight="1">
      <c r="B102" s="45"/>
      <c r="C102" s="220" t="s">
        <v>208</v>
      </c>
      <c r="D102" s="220" t="s">
        <v>170</v>
      </c>
      <c r="E102" s="221" t="s">
        <v>233</v>
      </c>
      <c r="F102" s="222" t="s">
        <v>234</v>
      </c>
      <c r="G102" s="223" t="s">
        <v>235</v>
      </c>
      <c r="H102" s="224">
        <v>41.039999999999999</v>
      </c>
      <c r="I102" s="225"/>
      <c r="J102" s="226">
        <f>ROUND(I102*H102,2)</f>
        <v>0</v>
      </c>
      <c r="K102" s="222" t="s">
        <v>174</v>
      </c>
      <c r="L102" s="71"/>
      <c r="M102" s="227" t="s">
        <v>21</v>
      </c>
      <c r="N102" s="228" t="s">
        <v>42</v>
      </c>
      <c r="O102" s="46"/>
      <c r="P102" s="229">
        <f>O102*H102</f>
        <v>0</v>
      </c>
      <c r="Q102" s="229">
        <v>0</v>
      </c>
      <c r="R102" s="229">
        <f>Q102*H102</f>
        <v>0</v>
      </c>
      <c r="S102" s="229">
        <v>0</v>
      </c>
      <c r="T102" s="230">
        <f>S102*H102</f>
        <v>0</v>
      </c>
      <c r="AR102" s="23" t="s">
        <v>175</v>
      </c>
      <c r="AT102" s="23" t="s">
        <v>170</v>
      </c>
      <c r="AU102" s="23" t="s">
        <v>81</v>
      </c>
      <c r="AY102" s="23" t="s">
        <v>168</v>
      </c>
      <c r="BE102" s="231">
        <f>IF(N102="základní",J102,0)</f>
        <v>0</v>
      </c>
      <c r="BF102" s="231">
        <f>IF(N102="snížená",J102,0)</f>
        <v>0</v>
      </c>
      <c r="BG102" s="231">
        <f>IF(N102="zákl. přenesená",J102,0)</f>
        <v>0</v>
      </c>
      <c r="BH102" s="231">
        <f>IF(N102="sníž. přenesená",J102,0)</f>
        <v>0</v>
      </c>
      <c r="BI102" s="231">
        <f>IF(N102="nulová",J102,0)</f>
        <v>0</v>
      </c>
      <c r="BJ102" s="23" t="s">
        <v>79</v>
      </c>
      <c r="BK102" s="231">
        <f>ROUND(I102*H102,2)</f>
        <v>0</v>
      </c>
      <c r="BL102" s="23" t="s">
        <v>175</v>
      </c>
      <c r="BM102" s="23" t="s">
        <v>249</v>
      </c>
    </row>
    <row r="103" s="13" customFormat="1">
      <c r="B103" s="276"/>
      <c r="C103" s="277"/>
      <c r="D103" s="232" t="s">
        <v>182</v>
      </c>
      <c r="E103" s="278" t="s">
        <v>21</v>
      </c>
      <c r="F103" s="279" t="s">
        <v>1823</v>
      </c>
      <c r="G103" s="277"/>
      <c r="H103" s="278" t="s">
        <v>21</v>
      </c>
      <c r="I103" s="280"/>
      <c r="J103" s="277"/>
      <c r="K103" s="277"/>
      <c r="L103" s="281"/>
      <c r="M103" s="282"/>
      <c r="N103" s="283"/>
      <c r="O103" s="283"/>
      <c r="P103" s="283"/>
      <c r="Q103" s="283"/>
      <c r="R103" s="283"/>
      <c r="S103" s="283"/>
      <c r="T103" s="284"/>
      <c r="AT103" s="285" t="s">
        <v>182</v>
      </c>
      <c r="AU103" s="285" t="s">
        <v>81</v>
      </c>
      <c r="AV103" s="13" t="s">
        <v>79</v>
      </c>
      <c r="AW103" s="13" t="s">
        <v>34</v>
      </c>
      <c r="AX103" s="13" t="s">
        <v>71</v>
      </c>
      <c r="AY103" s="285" t="s">
        <v>168</v>
      </c>
    </row>
    <row r="104" s="11" customFormat="1">
      <c r="B104" s="235"/>
      <c r="C104" s="236"/>
      <c r="D104" s="232" t="s">
        <v>182</v>
      </c>
      <c r="E104" s="237" t="s">
        <v>21</v>
      </c>
      <c r="F104" s="238" t="s">
        <v>2084</v>
      </c>
      <c r="G104" s="236"/>
      <c r="H104" s="239">
        <v>41.039999999999999</v>
      </c>
      <c r="I104" s="240"/>
      <c r="J104" s="236"/>
      <c r="K104" s="236"/>
      <c r="L104" s="241"/>
      <c r="M104" s="242"/>
      <c r="N104" s="243"/>
      <c r="O104" s="243"/>
      <c r="P104" s="243"/>
      <c r="Q104" s="243"/>
      <c r="R104" s="243"/>
      <c r="S104" s="243"/>
      <c r="T104" s="244"/>
      <c r="AT104" s="245" t="s">
        <v>182</v>
      </c>
      <c r="AU104" s="245" t="s">
        <v>81</v>
      </c>
      <c r="AV104" s="11" t="s">
        <v>81</v>
      </c>
      <c r="AW104" s="11" t="s">
        <v>34</v>
      </c>
      <c r="AX104" s="11" t="s">
        <v>71</v>
      </c>
      <c r="AY104" s="245" t="s">
        <v>168</v>
      </c>
    </row>
    <row r="105" s="12" customFormat="1">
      <c r="B105" s="246"/>
      <c r="C105" s="247"/>
      <c r="D105" s="232" t="s">
        <v>182</v>
      </c>
      <c r="E105" s="248" t="s">
        <v>21</v>
      </c>
      <c r="F105" s="249" t="s">
        <v>184</v>
      </c>
      <c r="G105" s="247"/>
      <c r="H105" s="250">
        <v>41.039999999999999</v>
      </c>
      <c r="I105" s="251"/>
      <c r="J105" s="247"/>
      <c r="K105" s="247"/>
      <c r="L105" s="252"/>
      <c r="M105" s="253"/>
      <c r="N105" s="254"/>
      <c r="O105" s="254"/>
      <c r="P105" s="254"/>
      <c r="Q105" s="254"/>
      <c r="R105" s="254"/>
      <c r="S105" s="254"/>
      <c r="T105" s="255"/>
      <c r="AT105" s="256" t="s">
        <v>182</v>
      </c>
      <c r="AU105" s="256" t="s">
        <v>81</v>
      </c>
      <c r="AV105" s="12" t="s">
        <v>175</v>
      </c>
      <c r="AW105" s="12" t="s">
        <v>34</v>
      </c>
      <c r="AX105" s="12" t="s">
        <v>79</v>
      </c>
      <c r="AY105" s="256" t="s">
        <v>168</v>
      </c>
    </row>
    <row r="106" s="1" customFormat="1" ht="25.5" customHeight="1">
      <c r="B106" s="45"/>
      <c r="C106" s="220" t="s">
        <v>212</v>
      </c>
      <c r="D106" s="220" t="s">
        <v>170</v>
      </c>
      <c r="E106" s="221" t="s">
        <v>1825</v>
      </c>
      <c r="F106" s="222" t="s">
        <v>1826</v>
      </c>
      <c r="G106" s="223" t="s">
        <v>205</v>
      </c>
      <c r="H106" s="224">
        <v>47.880000000000003</v>
      </c>
      <c r="I106" s="225"/>
      <c r="J106" s="226">
        <f>ROUND(I106*H106,2)</f>
        <v>0</v>
      </c>
      <c r="K106" s="222" t="s">
        <v>174</v>
      </c>
      <c r="L106" s="71"/>
      <c r="M106" s="227" t="s">
        <v>21</v>
      </c>
      <c r="N106" s="228" t="s">
        <v>42</v>
      </c>
      <c r="O106" s="46"/>
      <c r="P106" s="229">
        <f>O106*H106</f>
        <v>0</v>
      </c>
      <c r="Q106" s="229">
        <v>0</v>
      </c>
      <c r="R106" s="229">
        <f>Q106*H106</f>
        <v>0</v>
      </c>
      <c r="S106" s="229">
        <v>0</v>
      </c>
      <c r="T106" s="230">
        <f>S106*H106</f>
        <v>0</v>
      </c>
      <c r="AR106" s="23" t="s">
        <v>175</v>
      </c>
      <c r="AT106" s="23" t="s">
        <v>170</v>
      </c>
      <c r="AU106" s="23" t="s">
        <v>81</v>
      </c>
      <c r="AY106" s="23" t="s">
        <v>168</v>
      </c>
      <c r="BE106" s="231">
        <f>IF(N106="základní",J106,0)</f>
        <v>0</v>
      </c>
      <c r="BF106" s="231">
        <f>IF(N106="snížená",J106,0)</f>
        <v>0</v>
      </c>
      <c r="BG106" s="231">
        <f>IF(N106="zákl. přenesená",J106,0)</f>
        <v>0</v>
      </c>
      <c r="BH106" s="231">
        <f>IF(N106="sníž. přenesená",J106,0)</f>
        <v>0</v>
      </c>
      <c r="BI106" s="231">
        <f>IF(N106="nulová",J106,0)</f>
        <v>0</v>
      </c>
      <c r="BJ106" s="23" t="s">
        <v>79</v>
      </c>
      <c r="BK106" s="231">
        <f>ROUND(I106*H106,2)</f>
        <v>0</v>
      </c>
      <c r="BL106" s="23" t="s">
        <v>175</v>
      </c>
      <c r="BM106" s="23" t="s">
        <v>258</v>
      </c>
    </row>
    <row r="107" s="1" customFormat="1" ht="38.25" customHeight="1">
      <c r="B107" s="45"/>
      <c r="C107" s="220" t="s">
        <v>217</v>
      </c>
      <c r="D107" s="220" t="s">
        <v>170</v>
      </c>
      <c r="E107" s="221" t="s">
        <v>1827</v>
      </c>
      <c r="F107" s="222" t="s">
        <v>1828</v>
      </c>
      <c r="G107" s="223" t="s">
        <v>205</v>
      </c>
      <c r="H107" s="224">
        <v>15.960000000000001</v>
      </c>
      <c r="I107" s="225"/>
      <c r="J107" s="226">
        <f>ROUND(I107*H107,2)</f>
        <v>0</v>
      </c>
      <c r="K107" s="222" t="s">
        <v>174</v>
      </c>
      <c r="L107" s="71"/>
      <c r="M107" s="227" t="s">
        <v>21</v>
      </c>
      <c r="N107" s="228" t="s">
        <v>42</v>
      </c>
      <c r="O107" s="46"/>
      <c r="P107" s="229">
        <f>O107*H107</f>
        <v>0</v>
      </c>
      <c r="Q107" s="229">
        <v>0</v>
      </c>
      <c r="R107" s="229">
        <f>Q107*H107</f>
        <v>0</v>
      </c>
      <c r="S107" s="229">
        <v>0</v>
      </c>
      <c r="T107" s="230">
        <f>S107*H107</f>
        <v>0</v>
      </c>
      <c r="AR107" s="23" t="s">
        <v>175</v>
      </c>
      <c r="AT107" s="23" t="s">
        <v>170</v>
      </c>
      <c r="AU107" s="23" t="s">
        <v>81</v>
      </c>
      <c r="AY107" s="23" t="s">
        <v>168</v>
      </c>
      <c r="BE107" s="231">
        <f>IF(N107="základní",J107,0)</f>
        <v>0</v>
      </c>
      <c r="BF107" s="231">
        <f>IF(N107="snížená",J107,0)</f>
        <v>0</v>
      </c>
      <c r="BG107" s="231">
        <f>IF(N107="zákl. přenesená",J107,0)</f>
        <v>0</v>
      </c>
      <c r="BH107" s="231">
        <f>IF(N107="sníž. přenesená",J107,0)</f>
        <v>0</v>
      </c>
      <c r="BI107" s="231">
        <f>IF(N107="nulová",J107,0)</f>
        <v>0</v>
      </c>
      <c r="BJ107" s="23" t="s">
        <v>79</v>
      </c>
      <c r="BK107" s="231">
        <f>ROUND(I107*H107,2)</f>
        <v>0</v>
      </c>
      <c r="BL107" s="23" t="s">
        <v>175</v>
      </c>
      <c r="BM107" s="23" t="s">
        <v>269</v>
      </c>
    </row>
    <row r="108" s="11" customFormat="1">
      <c r="B108" s="235"/>
      <c r="C108" s="236"/>
      <c r="D108" s="232" t="s">
        <v>182</v>
      </c>
      <c r="E108" s="237" t="s">
        <v>21</v>
      </c>
      <c r="F108" s="238" t="s">
        <v>2085</v>
      </c>
      <c r="G108" s="236"/>
      <c r="H108" s="239">
        <v>15.960000000000001</v>
      </c>
      <c r="I108" s="240"/>
      <c r="J108" s="236"/>
      <c r="K108" s="236"/>
      <c r="L108" s="241"/>
      <c r="M108" s="242"/>
      <c r="N108" s="243"/>
      <c r="O108" s="243"/>
      <c r="P108" s="243"/>
      <c r="Q108" s="243"/>
      <c r="R108" s="243"/>
      <c r="S108" s="243"/>
      <c r="T108" s="244"/>
      <c r="AT108" s="245" t="s">
        <v>182</v>
      </c>
      <c r="AU108" s="245" t="s">
        <v>81</v>
      </c>
      <c r="AV108" s="11" t="s">
        <v>81</v>
      </c>
      <c r="AW108" s="11" t="s">
        <v>34</v>
      </c>
      <c r="AX108" s="11" t="s">
        <v>71</v>
      </c>
      <c r="AY108" s="245" t="s">
        <v>168</v>
      </c>
    </row>
    <row r="109" s="12" customFormat="1">
      <c r="B109" s="246"/>
      <c r="C109" s="247"/>
      <c r="D109" s="232" t="s">
        <v>182</v>
      </c>
      <c r="E109" s="248" t="s">
        <v>21</v>
      </c>
      <c r="F109" s="249" t="s">
        <v>184</v>
      </c>
      <c r="G109" s="247"/>
      <c r="H109" s="250">
        <v>15.960000000000001</v>
      </c>
      <c r="I109" s="251"/>
      <c r="J109" s="247"/>
      <c r="K109" s="247"/>
      <c r="L109" s="252"/>
      <c r="M109" s="253"/>
      <c r="N109" s="254"/>
      <c r="O109" s="254"/>
      <c r="P109" s="254"/>
      <c r="Q109" s="254"/>
      <c r="R109" s="254"/>
      <c r="S109" s="254"/>
      <c r="T109" s="255"/>
      <c r="AT109" s="256" t="s">
        <v>182</v>
      </c>
      <c r="AU109" s="256" t="s">
        <v>81</v>
      </c>
      <c r="AV109" s="12" t="s">
        <v>175</v>
      </c>
      <c r="AW109" s="12" t="s">
        <v>34</v>
      </c>
      <c r="AX109" s="12" t="s">
        <v>79</v>
      </c>
      <c r="AY109" s="256" t="s">
        <v>168</v>
      </c>
    </row>
    <row r="110" s="1" customFormat="1" ht="16.5" customHeight="1">
      <c r="B110" s="45"/>
      <c r="C110" s="257" t="s">
        <v>222</v>
      </c>
      <c r="D110" s="257" t="s">
        <v>259</v>
      </c>
      <c r="E110" s="258" t="s">
        <v>1830</v>
      </c>
      <c r="F110" s="259" t="s">
        <v>1831</v>
      </c>
      <c r="G110" s="260" t="s">
        <v>235</v>
      </c>
      <c r="H110" s="261">
        <v>31.920000000000002</v>
      </c>
      <c r="I110" s="262"/>
      <c r="J110" s="263">
        <f>ROUND(I110*H110,2)</f>
        <v>0</v>
      </c>
      <c r="K110" s="259" t="s">
        <v>174</v>
      </c>
      <c r="L110" s="264"/>
      <c r="M110" s="265" t="s">
        <v>21</v>
      </c>
      <c r="N110" s="266" t="s">
        <v>42</v>
      </c>
      <c r="O110" s="46"/>
      <c r="P110" s="229">
        <f>O110*H110</f>
        <v>0</v>
      </c>
      <c r="Q110" s="229">
        <v>0</v>
      </c>
      <c r="R110" s="229">
        <f>Q110*H110</f>
        <v>0</v>
      </c>
      <c r="S110" s="229">
        <v>0</v>
      </c>
      <c r="T110" s="230">
        <f>S110*H110</f>
        <v>0</v>
      </c>
      <c r="AR110" s="23" t="s">
        <v>208</v>
      </c>
      <c r="AT110" s="23" t="s">
        <v>259</v>
      </c>
      <c r="AU110" s="23" t="s">
        <v>81</v>
      </c>
      <c r="AY110" s="23" t="s">
        <v>168</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175</v>
      </c>
      <c r="BM110" s="23" t="s">
        <v>278</v>
      </c>
    </row>
    <row r="111" s="13" customFormat="1">
      <c r="B111" s="276"/>
      <c r="C111" s="277"/>
      <c r="D111" s="232" t="s">
        <v>182</v>
      </c>
      <c r="E111" s="278" t="s">
        <v>21</v>
      </c>
      <c r="F111" s="279" t="s">
        <v>1832</v>
      </c>
      <c r="G111" s="277"/>
      <c r="H111" s="278" t="s">
        <v>21</v>
      </c>
      <c r="I111" s="280"/>
      <c r="J111" s="277"/>
      <c r="K111" s="277"/>
      <c r="L111" s="281"/>
      <c r="M111" s="282"/>
      <c r="N111" s="283"/>
      <c r="O111" s="283"/>
      <c r="P111" s="283"/>
      <c r="Q111" s="283"/>
      <c r="R111" s="283"/>
      <c r="S111" s="283"/>
      <c r="T111" s="284"/>
      <c r="AT111" s="285" t="s">
        <v>182</v>
      </c>
      <c r="AU111" s="285" t="s">
        <v>81</v>
      </c>
      <c r="AV111" s="13" t="s">
        <v>79</v>
      </c>
      <c r="AW111" s="13" t="s">
        <v>34</v>
      </c>
      <c r="AX111" s="13" t="s">
        <v>71</v>
      </c>
      <c r="AY111" s="285" t="s">
        <v>168</v>
      </c>
    </row>
    <row r="112" s="11" customFormat="1">
      <c r="B112" s="235"/>
      <c r="C112" s="236"/>
      <c r="D112" s="232" t="s">
        <v>182</v>
      </c>
      <c r="E112" s="237" t="s">
        <v>21</v>
      </c>
      <c r="F112" s="238" t="s">
        <v>2086</v>
      </c>
      <c r="G112" s="236"/>
      <c r="H112" s="239">
        <v>31.920000000000002</v>
      </c>
      <c r="I112" s="240"/>
      <c r="J112" s="236"/>
      <c r="K112" s="236"/>
      <c r="L112" s="241"/>
      <c r="M112" s="242"/>
      <c r="N112" s="243"/>
      <c r="O112" s="243"/>
      <c r="P112" s="243"/>
      <c r="Q112" s="243"/>
      <c r="R112" s="243"/>
      <c r="S112" s="243"/>
      <c r="T112" s="244"/>
      <c r="AT112" s="245" t="s">
        <v>182</v>
      </c>
      <c r="AU112" s="245" t="s">
        <v>81</v>
      </c>
      <c r="AV112" s="11" t="s">
        <v>81</v>
      </c>
      <c r="AW112" s="11" t="s">
        <v>34</v>
      </c>
      <c r="AX112" s="11" t="s">
        <v>71</v>
      </c>
      <c r="AY112" s="245" t="s">
        <v>168</v>
      </c>
    </row>
    <row r="113" s="12" customFormat="1">
      <c r="B113" s="246"/>
      <c r="C113" s="247"/>
      <c r="D113" s="232" t="s">
        <v>182</v>
      </c>
      <c r="E113" s="248" t="s">
        <v>21</v>
      </c>
      <c r="F113" s="249" t="s">
        <v>184</v>
      </c>
      <c r="G113" s="247"/>
      <c r="H113" s="250">
        <v>31.920000000000002</v>
      </c>
      <c r="I113" s="251"/>
      <c r="J113" s="247"/>
      <c r="K113" s="247"/>
      <c r="L113" s="252"/>
      <c r="M113" s="253"/>
      <c r="N113" s="254"/>
      <c r="O113" s="254"/>
      <c r="P113" s="254"/>
      <c r="Q113" s="254"/>
      <c r="R113" s="254"/>
      <c r="S113" s="254"/>
      <c r="T113" s="255"/>
      <c r="AT113" s="256" t="s">
        <v>182</v>
      </c>
      <c r="AU113" s="256" t="s">
        <v>81</v>
      </c>
      <c r="AV113" s="12" t="s">
        <v>175</v>
      </c>
      <c r="AW113" s="12" t="s">
        <v>34</v>
      </c>
      <c r="AX113" s="12" t="s">
        <v>79</v>
      </c>
      <c r="AY113" s="256" t="s">
        <v>168</v>
      </c>
    </row>
    <row r="114" s="10" customFormat="1" ht="29.88" customHeight="1">
      <c r="B114" s="204"/>
      <c r="C114" s="205"/>
      <c r="D114" s="206" t="s">
        <v>70</v>
      </c>
      <c r="E114" s="218" t="s">
        <v>175</v>
      </c>
      <c r="F114" s="218" t="s">
        <v>472</v>
      </c>
      <c r="G114" s="205"/>
      <c r="H114" s="205"/>
      <c r="I114" s="208"/>
      <c r="J114" s="219">
        <f>BK114</f>
        <v>0</v>
      </c>
      <c r="K114" s="205"/>
      <c r="L114" s="210"/>
      <c r="M114" s="211"/>
      <c r="N114" s="212"/>
      <c r="O114" s="212"/>
      <c r="P114" s="213">
        <f>SUM(P115:P117)</f>
        <v>0</v>
      </c>
      <c r="Q114" s="212"/>
      <c r="R114" s="213">
        <f>SUM(R115:R117)</f>
        <v>0</v>
      </c>
      <c r="S114" s="212"/>
      <c r="T114" s="214">
        <f>SUM(T115:T117)</f>
        <v>0</v>
      </c>
      <c r="AR114" s="215" t="s">
        <v>79</v>
      </c>
      <c r="AT114" s="216" t="s">
        <v>70</v>
      </c>
      <c r="AU114" s="216" t="s">
        <v>79</v>
      </c>
      <c r="AY114" s="215" t="s">
        <v>168</v>
      </c>
      <c r="BK114" s="217">
        <f>SUM(BK115:BK117)</f>
        <v>0</v>
      </c>
    </row>
    <row r="115" s="1" customFormat="1" ht="25.5" customHeight="1">
      <c r="B115" s="45"/>
      <c r="C115" s="220" t="s">
        <v>227</v>
      </c>
      <c r="D115" s="220" t="s">
        <v>170</v>
      </c>
      <c r="E115" s="221" t="s">
        <v>1834</v>
      </c>
      <c r="F115" s="222" t="s">
        <v>1835</v>
      </c>
      <c r="G115" s="223" t="s">
        <v>205</v>
      </c>
      <c r="H115" s="224">
        <v>4.5599999999999996</v>
      </c>
      <c r="I115" s="225"/>
      <c r="J115" s="226">
        <f>ROUND(I115*H115,2)</f>
        <v>0</v>
      </c>
      <c r="K115" s="222" t="s">
        <v>174</v>
      </c>
      <c r="L115" s="71"/>
      <c r="M115" s="227" t="s">
        <v>21</v>
      </c>
      <c r="N115" s="228" t="s">
        <v>42</v>
      </c>
      <c r="O115" s="46"/>
      <c r="P115" s="229">
        <f>O115*H115</f>
        <v>0</v>
      </c>
      <c r="Q115" s="229">
        <v>0</v>
      </c>
      <c r="R115" s="229">
        <f>Q115*H115</f>
        <v>0</v>
      </c>
      <c r="S115" s="229">
        <v>0</v>
      </c>
      <c r="T115" s="230">
        <f>S115*H115</f>
        <v>0</v>
      </c>
      <c r="AR115" s="23" t="s">
        <v>175</v>
      </c>
      <c r="AT115" s="23" t="s">
        <v>170</v>
      </c>
      <c r="AU115" s="23" t="s">
        <v>81</v>
      </c>
      <c r="AY115" s="23" t="s">
        <v>168</v>
      </c>
      <c r="BE115" s="231">
        <f>IF(N115="základní",J115,0)</f>
        <v>0</v>
      </c>
      <c r="BF115" s="231">
        <f>IF(N115="snížená",J115,0)</f>
        <v>0</v>
      </c>
      <c r="BG115" s="231">
        <f>IF(N115="zákl. přenesená",J115,0)</f>
        <v>0</v>
      </c>
      <c r="BH115" s="231">
        <f>IF(N115="sníž. přenesená",J115,0)</f>
        <v>0</v>
      </c>
      <c r="BI115" s="231">
        <f>IF(N115="nulová",J115,0)</f>
        <v>0</v>
      </c>
      <c r="BJ115" s="23" t="s">
        <v>79</v>
      </c>
      <c r="BK115" s="231">
        <f>ROUND(I115*H115,2)</f>
        <v>0</v>
      </c>
      <c r="BL115" s="23" t="s">
        <v>175</v>
      </c>
      <c r="BM115" s="23" t="s">
        <v>288</v>
      </c>
    </row>
    <row r="116" s="11" customFormat="1">
      <c r="B116" s="235"/>
      <c r="C116" s="236"/>
      <c r="D116" s="232" t="s">
        <v>182</v>
      </c>
      <c r="E116" s="237" t="s">
        <v>21</v>
      </c>
      <c r="F116" s="238" t="s">
        <v>2087</v>
      </c>
      <c r="G116" s="236"/>
      <c r="H116" s="239">
        <v>4.5599999999999996</v>
      </c>
      <c r="I116" s="240"/>
      <c r="J116" s="236"/>
      <c r="K116" s="236"/>
      <c r="L116" s="241"/>
      <c r="M116" s="242"/>
      <c r="N116" s="243"/>
      <c r="O116" s="243"/>
      <c r="P116" s="243"/>
      <c r="Q116" s="243"/>
      <c r="R116" s="243"/>
      <c r="S116" s="243"/>
      <c r="T116" s="244"/>
      <c r="AT116" s="245" t="s">
        <v>182</v>
      </c>
      <c r="AU116" s="245" t="s">
        <v>81</v>
      </c>
      <c r="AV116" s="11" t="s">
        <v>81</v>
      </c>
      <c r="AW116" s="11" t="s">
        <v>34</v>
      </c>
      <c r="AX116" s="11" t="s">
        <v>71</v>
      </c>
      <c r="AY116" s="245" t="s">
        <v>168</v>
      </c>
    </row>
    <row r="117" s="12" customFormat="1">
      <c r="B117" s="246"/>
      <c r="C117" s="247"/>
      <c r="D117" s="232" t="s">
        <v>182</v>
      </c>
      <c r="E117" s="248" t="s">
        <v>21</v>
      </c>
      <c r="F117" s="249" t="s">
        <v>184</v>
      </c>
      <c r="G117" s="247"/>
      <c r="H117" s="250">
        <v>4.5599999999999996</v>
      </c>
      <c r="I117" s="251"/>
      <c r="J117" s="247"/>
      <c r="K117" s="247"/>
      <c r="L117" s="252"/>
      <c r="M117" s="253"/>
      <c r="N117" s="254"/>
      <c r="O117" s="254"/>
      <c r="P117" s="254"/>
      <c r="Q117" s="254"/>
      <c r="R117" s="254"/>
      <c r="S117" s="254"/>
      <c r="T117" s="255"/>
      <c r="AT117" s="256" t="s">
        <v>182</v>
      </c>
      <c r="AU117" s="256" t="s">
        <v>81</v>
      </c>
      <c r="AV117" s="12" t="s">
        <v>175</v>
      </c>
      <c r="AW117" s="12" t="s">
        <v>34</v>
      </c>
      <c r="AX117" s="12" t="s">
        <v>79</v>
      </c>
      <c r="AY117" s="256" t="s">
        <v>168</v>
      </c>
    </row>
    <row r="118" s="10" customFormat="1" ht="29.88" customHeight="1">
      <c r="B118" s="204"/>
      <c r="C118" s="205"/>
      <c r="D118" s="206" t="s">
        <v>70</v>
      </c>
      <c r="E118" s="218" t="s">
        <v>208</v>
      </c>
      <c r="F118" s="218" t="s">
        <v>1837</v>
      </c>
      <c r="G118" s="205"/>
      <c r="H118" s="205"/>
      <c r="I118" s="208"/>
      <c r="J118" s="219">
        <f>BK118</f>
        <v>0</v>
      </c>
      <c r="K118" s="205"/>
      <c r="L118" s="210"/>
      <c r="M118" s="211"/>
      <c r="N118" s="212"/>
      <c r="O118" s="212"/>
      <c r="P118" s="213">
        <f>SUM(P119:P134)</f>
        <v>0</v>
      </c>
      <c r="Q118" s="212"/>
      <c r="R118" s="213">
        <f>SUM(R119:R134)</f>
        <v>0</v>
      </c>
      <c r="S118" s="212"/>
      <c r="T118" s="214">
        <f>SUM(T119:T134)</f>
        <v>0</v>
      </c>
      <c r="AR118" s="215" t="s">
        <v>79</v>
      </c>
      <c r="AT118" s="216" t="s">
        <v>70</v>
      </c>
      <c r="AU118" s="216" t="s">
        <v>79</v>
      </c>
      <c r="AY118" s="215" t="s">
        <v>168</v>
      </c>
      <c r="BK118" s="217">
        <f>SUM(BK119:BK134)</f>
        <v>0</v>
      </c>
    </row>
    <row r="119" s="1" customFormat="1" ht="25.5" customHeight="1">
      <c r="B119" s="45"/>
      <c r="C119" s="220" t="s">
        <v>232</v>
      </c>
      <c r="D119" s="220" t="s">
        <v>170</v>
      </c>
      <c r="E119" s="221" t="s">
        <v>2088</v>
      </c>
      <c r="F119" s="222" t="s">
        <v>2089</v>
      </c>
      <c r="G119" s="223" t="s">
        <v>195</v>
      </c>
      <c r="H119" s="224">
        <v>21</v>
      </c>
      <c r="I119" s="225"/>
      <c r="J119" s="226">
        <f>ROUND(I119*H119,2)</f>
        <v>0</v>
      </c>
      <c r="K119" s="222" t="s">
        <v>174</v>
      </c>
      <c r="L119" s="71"/>
      <c r="M119" s="227" t="s">
        <v>21</v>
      </c>
      <c r="N119" s="228" t="s">
        <v>42</v>
      </c>
      <c r="O119" s="46"/>
      <c r="P119" s="229">
        <f>O119*H119</f>
        <v>0</v>
      </c>
      <c r="Q119" s="229">
        <v>0</v>
      </c>
      <c r="R119" s="229">
        <f>Q119*H119</f>
        <v>0</v>
      </c>
      <c r="S119" s="229">
        <v>0</v>
      </c>
      <c r="T119" s="230">
        <f>S119*H119</f>
        <v>0</v>
      </c>
      <c r="AR119" s="23" t="s">
        <v>175</v>
      </c>
      <c r="AT119" s="23" t="s">
        <v>170</v>
      </c>
      <c r="AU119" s="23" t="s">
        <v>81</v>
      </c>
      <c r="AY119" s="23" t="s">
        <v>168</v>
      </c>
      <c r="BE119" s="231">
        <f>IF(N119="základní",J119,0)</f>
        <v>0</v>
      </c>
      <c r="BF119" s="231">
        <f>IF(N119="snížená",J119,0)</f>
        <v>0</v>
      </c>
      <c r="BG119" s="231">
        <f>IF(N119="zákl. přenesená",J119,0)</f>
        <v>0</v>
      </c>
      <c r="BH119" s="231">
        <f>IF(N119="sníž. přenesená",J119,0)</f>
        <v>0</v>
      </c>
      <c r="BI119" s="231">
        <f>IF(N119="nulová",J119,0)</f>
        <v>0</v>
      </c>
      <c r="BJ119" s="23" t="s">
        <v>79</v>
      </c>
      <c r="BK119" s="231">
        <f>ROUND(I119*H119,2)</f>
        <v>0</v>
      </c>
      <c r="BL119" s="23" t="s">
        <v>175</v>
      </c>
      <c r="BM119" s="23" t="s">
        <v>298</v>
      </c>
    </row>
    <row r="120" s="1" customFormat="1" ht="16.5" customHeight="1">
      <c r="B120" s="45"/>
      <c r="C120" s="257" t="s">
        <v>239</v>
      </c>
      <c r="D120" s="257" t="s">
        <v>259</v>
      </c>
      <c r="E120" s="258" t="s">
        <v>2090</v>
      </c>
      <c r="F120" s="259" t="s">
        <v>2091</v>
      </c>
      <c r="G120" s="260" t="s">
        <v>195</v>
      </c>
      <c r="H120" s="261">
        <v>21</v>
      </c>
      <c r="I120" s="262"/>
      <c r="J120" s="263">
        <f>ROUND(I120*H120,2)</f>
        <v>0</v>
      </c>
      <c r="K120" s="259" t="s">
        <v>174</v>
      </c>
      <c r="L120" s="264"/>
      <c r="M120" s="265" t="s">
        <v>21</v>
      </c>
      <c r="N120" s="266" t="s">
        <v>42</v>
      </c>
      <c r="O120" s="46"/>
      <c r="P120" s="229">
        <f>O120*H120</f>
        <v>0</v>
      </c>
      <c r="Q120" s="229">
        <v>0</v>
      </c>
      <c r="R120" s="229">
        <f>Q120*H120</f>
        <v>0</v>
      </c>
      <c r="S120" s="229">
        <v>0</v>
      </c>
      <c r="T120" s="230">
        <f>S120*H120</f>
        <v>0</v>
      </c>
      <c r="AR120" s="23" t="s">
        <v>208</v>
      </c>
      <c r="AT120" s="23" t="s">
        <v>259</v>
      </c>
      <c r="AU120" s="23" t="s">
        <v>81</v>
      </c>
      <c r="AY120" s="23" t="s">
        <v>168</v>
      </c>
      <c r="BE120" s="231">
        <f>IF(N120="základní",J120,0)</f>
        <v>0</v>
      </c>
      <c r="BF120" s="231">
        <f>IF(N120="snížená",J120,0)</f>
        <v>0</v>
      </c>
      <c r="BG120" s="231">
        <f>IF(N120="zákl. přenesená",J120,0)</f>
        <v>0</v>
      </c>
      <c r="BH120" s="231">
        <f>IF(N120="sníž. přenesená",J120,0)</f>
        <v>0</v>
      </c>
      <c r="BI120" s="231">
        <f>IF(N120="nulová",J120,0)</f>
        <v>0</v>
      </c>
      <c r="BJ120" s="23" t="s">
        <v>79</v>
      </c>
      <c r="BK120" s="231">
        <f>ROUND(I120*H120,2)</f>
        <v>0</v>
      </c>
      <c r="BL120" s="23" t="s">
        <v>175</v>
      </c>
      <c r="BM120" s="23" t="s">
        <v>308</v>
      </c>
    </row>
    <row r="121" s="1" customFormat="1" ht="25.5" customHeight="1">
      <c r="B121" s="45"/>
      <c r="C121" s="220" t="s">
        <v>10</v>
      </c>
      <c r="D121" s="220" t="s">
        <v>170</v>
      </c>
      <c r="E121" s="221" t="s">
        <v>2092</v>
      </c>
      <c r="F121" s="222" t="s">
        <v>2093</v>
      </c>
      <c r="G121" s="223" t="s">
        <v>195</v>
      </c>
      <c r="H121" s="224">
        <v>36</v>
      </c>
      <c r="I121" s="225"/>
      <c r="J121" s="226">
        <f>ROUND(I121*H121,2)</f>
        <v>0</v>
      </c>
      <c r="K121" s="222" t="s">
        <v>174</v>
      </c>
      <c r="L121" s="71"/>
      <c r="M121" s="227" t="s">
        <v>21</v>
      </c>
      <c r="N121" s="228" t="s">
        <v>42</v>
      </c>
      <c r="O121" s="46"/>
      <c r="P121" s="229">
        <f>O121*H121</f>
        <v>0</v>
      </c>
      <c r="Q121" s="229">
        <v>0</v>
      </c>
      <c r="R121" s="229">
        <f>Q121*H121</f>
        <v>0</v>
      </c>
      <c r="S121" s="229">
        <v>0</v>
      </c>
      <c r="T121" s="230">
        <f>S121*H121</f>
        <v>0</v>
      </c>
      <c r="AR121" s="23" t="s">
        <v>175</v>
      </c>
      <c r="AT121" s="23" t="s">
        <v>170</v>
      </c>
      <c r="AU121" s="23" t="s">
        <v>81</v>
      </c>
      <c r="AY121" s="23" t="s">
        <v>168</v>
      </c>
      <c r="BE121" s="231">
        <f>IF(N121="základní",J121,0)</f>
        <v>0</v>
      </c>
      <c r="BF121" s="231">
        <f>IF(N121="snížená",J121,0)</f>
        <v>0</v>
      </c>
      <c r="BG121" s="231">
        <f>IF(N121="zákl. přenesená",J121,0)</f>
        <v>0</v>
      </c>
      <c r="BH121" s="231">
        <f>IF(N121="sníž. přenesená",J121,0)</f>
        <v>0</v>
      </c>
      <c r="BI121" s="231">
        <f>IF(N121="nulová",J121,0)</f>
        <v>0</v>
      </c>
      <c r="BJ121" s="23" t="s">
        <v>79</v>
      </c>
      <c r="BK121" s="231">
        <f>ROUND(I121*H121,2)</f>
        <v>0</v>
      </c>
      <c r="BL121" s="23" t="s">
        <v>175</v>
      </c>
      <c r="BM121" s="23" t="s">
        <v>317</v>
      </c>
    </row>
    <row r="122" s="1" customFormat="1" ht="16.5" customHeight="1">
      <c r="B122" s="45"/>
      <c r="C122" s="257" t="s">
        <v>249</v>
      </c>
      <c r="D122" s="257" t="s">
        <v>259</v>
      </c>
      <c r="E122" s="258" t="s">
        <v>2094</v>
      </c>
      <c r="F122" s="259" t="s">
        <v>2095</v>
      </c>
      <c r="G122" s="260" t="s">
        <v>195</v>
      </c>
      <c r="H122" s="261">
        <v>36</v>
      </c>
      <c r="I122" s="262"/>
      <c r="J122" s="263">
        <f>ROUND(I122*H122,2)</f>
        <v>0</v>
      </c>
      <c r="K122" s="259" t="s">
        <v>174</v>
      </c>
      <c r="L122" s="264"/>
      <c r="M122" s="265" t="s">
        <v>21</v>
      </c>
      <c r="N122" s="266" t="s">
        <v>42</v>
      </c>
      <c r="O122" s="46"/>
      <c r="P122" s="229">
        <f>O122*H122</f>
        <v>0</v>
      </c>
      <c r="Q122" s="229">
        <v>0</v>
      </c>
      <c r="R122" s="229">
        <f>Q122*H122</f>
        <v>0</v>
      </c>
      <c r="S122" s="229">
        <v>0</v>
      </c>
      <c r="T122" s="230">
        <f>S122*H122</f>
        <v>0</v>
      </c>
      <c r="AR122" s="23" t="s">
        <v>208</v>
      </c>
      <c r="AT122" s="23" t="s">
        <v>259</v>
      </c>
      <c r="AU122" s="23" t="s">
        <v>81</v>
      </c>
      <c r="AY122" s="23" t="s">
        <v>168</v>
      </c>
      <c r="BE122" s="231">
        <f>IF(N122="základní",J122,0)</f>
        <v>0</v>
      </c>
      <c r="BF122" s="231">
        <f>IF(N122="snížená",J122,0)</f>
        <v>0</v>
      </c>
      <c r="BG122" s="231">
        <f>IF(N122="zákl. přenesená",J122,0)</f>
        <v>0</v>
      </c>
      <c r="BH122" s="231">
        <f>IF(N122="sníž. přenesená",J122,0)</f>
        <v>0</v>
      </c>
      <c r="BI122" s="231">
        <f>IF(N122="nulová",J122,0)</f>
        <v>0</v>
      </c>
      <c r="BJ122" s="23" t="s">
        <v>79</v>
      </c>
      <c r="BK122" s="231">
        <f>ROUND(I122*H122,2)</f>
        <v>0</v>
      </c>
      <c r="BL122" s="23" t="s">
        <v>175</v>
      </c>
      <c r="BM122" s="23" t="s">
        <v>328</v>
      </c>
    </row>
    <row r="123" s="1" customFormat="1" ht="25.5" customHeight="1">
      <c r="B123" s="45"/>
      <c r="C123" s="220" t="s">
        <v>253</v>
      </c>
      <c r="D123" s="220" t="s">
        <v>170</v>
      </c>
      <c r="E123" s="221" t="s">
        <v>2096</v>
      </c>
      <c r="F123" s="222" t="s">
        <v>2097</v>
      </c>
      <c r="G123" s="223" t="s">
        <v>466</v>
      </c>
      <c r="H123" s="224">
        <v>2</v>
      </c>
      <c r="I123" s="225"/>
      <c r="J123" s="226">
        <f>ROUND(I123*H123,2)</f>
        <v>0</v>
      </c>
      <c r="K123" s="222" t="s">
        <v>174</v>
      </c>
      <c r="L123" s="71"/>
      <c r="M123" s="227" t="s">
        <v>21</v>
      </c>
      <c r="N123" s="228" t="s">
        <v>42</v>
      </c>
      <c r="O123" s="46"/>
      <c r="P123" s="229">
        <f>O123*H123</f>
        <v>0</v>
      </c>
      <c r="Q123" s="229">
        <v>0</v>
      </c>
      <c r="R123" s="229">
        <f>Q123*H123</f>
        <v>0</v>
      </c>
      <c r="S123" s="229">
        <v>0</v>
      </c>
      <c r="T123" s="230">
        <f>S123*H123</f>
        <v>0</v>
      </c>
      <c r="AR123" s="23" t="s">
        <v>175</v>
      </c>
      <c r="AT123" s="23" t="s">
        <v>170</v>
      </c>
      <c r="AU123" s="23" t="s">
        <v>81</v>
      </c>
      <c r="AY123" s="23" t="s">
        <v>168</v>
      </c>
      <c r="BE123" s="231">
        <f>IF(N123="základní",J123,0)</f>
        <v>0</v>
      </c>
      <c r="BF123" s="231">
        <f>IF(N123="snížená",J123,0)</f>
        <v>0</v>
      </c>
      <c r="BG123" s="231">
        <f>IF(N123="zákl. přenesená",J123,0)</f>
        <v>0</v>
      </c>
      <c r="BH123" s="231">
        <f>IF(N123="sníž. přenesená",J123,0)</f>
        <v>0</v>
      </c>
      <c r="BI123" s="231">
        <f>IF(N123="nulová",J123,0)</f>
        <v>0</v>
      </c>
      <c r="BJ123" s="23" t="s">
        <v>79</v>
      </c>
      <c r="BK123" s="231">
        <f>ROUND(I123*H123,2)</f>
        <v>0</v>
      </c>
      <c r="BL123" s="23" t="s">
        <v>175</v>
      </c>
      <c r="BM123" s="23" t="s">
        <v>338</v>
      </c>
    </row>
    <row r="124" s="1" customFormat="1" ht="25.5" customHeight="1">
      <c r="B124" s="45"/>
      <c r="C124" s="257" t="s">
        <v>258</v>
      </c>
      <c r="D124" s="257" t="s">
        <v>259</v>
      </c>
      <c r="E124" s="258" t="s">
        <v>2098</v>
      </c>
      <c r="F124" s="259" t="s">
        <v>2099</v>
      </c>
      <c r="G124" s="260" t="s">
        <v>466</v>
      </c>
      <c r="H124" s="261">
        <v>2</v>
      </c>
      <c r="I124" s="262"/>
      <c r="J124" s="263">
        <f>ROUND(I124*H124,2)</f>
        <v>0</v>
      </c>
      <c r="K124" s="259" t="s">
        <v>174</v>
      </c>
      <c r="L124" s="264"/>
      <c r="M124" s="265" t="s">
        <v>21</v>
      </c>
      <c r="N124" s="266" t="s">
        <v>42</v>
      </c>
      <c r="O124" s="46"/>
      <c r="P124" s="229">
        <f>O124*H124</f>
        <v>0</v>
      </c>
      <c r="Q124" s="229">
        <v>0</v>
      </c>
      <c r="R124" s="229">
        <f>Q124*H124</f>
        <v>0</v>
      </c>
      <c r="S124" s="229">
        <v>0</v>
      </c>
      <c r="T124" s="230">
        <f>S124*H124</f>
        <v>0</v>
      </c>
      <c r="AR124" s="23" t="s">
        <v>208</v>
      </c>
      <c r="AT124" s="23" t="s">
        <v>259</v>
      </c>
      <c r="AU124" s="23" t="s">
        <v>81</v>
      </c>
      <c r="AY124" s="23" t="s">
        <v>168</v>
      </c>
      <c r="BE124" s="231">
        <f>IF(N124="základní",J124,0)</f>
        <v>0</v>
      </c>
      <c r="BF124" s="231">
        <f>IF(N124="snížená",J124,0)</f>
        <v>0</v>
      </c>
      <c r="BG124" s="231">
        <f>IF(N124="zákl. přenesená",J124,0)</f>
        <v>0</v>
      </c>
      <c r="BH124" s="231">
        <f>IF(N124="sníž. přenesená",J124,0)</f>
        <v>0</v>
      </c>
      <c r="BI124" s="231">
        <f>IF(N124="nulová",J124,0)</f>
        <v>0</v>
      </c>
      <c r="BJ124" s="23" t="s">
        <v>79</v>
      </c>
      <c r="BK124" s="231">
        <f>ROUND(I124*H124,2)</f>
        <v>0</v>
      </c>
      <c r="BL124" s="23" t="s">
        <v>175</v>
      </c>
      <c r="BM124" s="23" t="s">
        <v>348</v>
      </c>
    </row>
    <row r="125" s="1" customFormat="1" ht="38.25" customHeight="1">
      <c r="B125" s="45"/>
      <c r="C125" s="220" t="s">
        <v>264</v>
      </c>
      <c r="D125" s="220" t="s">
        <v>170</v>
      </c>
      <c r="E125" s="221" t="s">
        <v>2100</v>
      </c>
      <c r="F125" s="222" t="s">
        <v>2101</v>
      </c>
      <c r="G125" s="223" t="s">
        <v>466</v>
      </c>
      <c r="H125" s="224">
        <v>1</v>
      </c>
      <c r="I125" s="225"/>
      <c r="J125" s="226">
        <f>ROUND(I125*H125,2)</f>
        <v>0</v>
      </c>
      <c r="K125" s="222" t="s">
        <v>174</v>
      </c>
      <c r="L125" s="71"/>
      <c r="M125" s="227" t="s">
        <v>21</v>
      </c>
      <c r="N125" s="228" t="s">
        <v>42</v>
      </c>
      <c r="O125" s="46"/>
      <c r="P125" s="229">
        <f>O125*H125</f>
        <v>0</v>
      </c>
      <c r="Q125" s="229">
        <v>0</v>
      </c>
      <c r="R125" s="229">
        <f>Q125*H125</f>
        <v>0</v>
      </c>
      <c r="S125" s="229">
        <v>0</v>
      </c>
      <c r="T125" s="230">
        <f>S125*H125</f>
        <v>0</v>
      </c>
      <c r="AR125" s="23" t="s">
        <v>175</v>
      </c>
      <c r="AT125" s="23" t="s">
        <v>170</v>
      </c>
      <c r="AU125" s="23" t="s">
        <v>81</v>
      </c>
      <c r="AY125" s="23" t="s">
        <v>168</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175</v>
      </c>
      <c r="BM125" s="23" t="s">
        <v>357</v>
      </c>
    </row>
    <row r="126" s="1" customFormat="1" ht="16.5" customHeight="1">
      <c r="B126" s="45"/>
      <c r="C126" s="257" t="s">
        <v>269</v>
      </c>
      <c r="D126" s="257" t="s">
        <v>259</v>
      </c>
      <c r="E126" s="258" t="s">
        <v>2102</v>
      </c>
      <c r="F126" s="259" t="s">
        <v>2103</v>
      </c>
      <c r="G126" s="260" t="s">
        <v>466</v>
      </c>
      <c r="H126" s="261">
        <v>1</v>
      </c>
      <c r="I126" s="262"/>
      <c r="J126" s="263">
        <f>ROUND(I126*H126,2)</f>
        <v>0</v>
      </c>
      <c r="K126" s="259" t="s">
        <v>21</v>
      </c>
      <c r="L126" s="264"/>
      <c r="M126" s="265" t="s">
        <v>21</v>
      </c>
      <c r="N126" s="266" t="s">
        <v>42</v>
      </c>
      <c r="O126" s="46"/>
      <c r="P126" s="229">
        <f>O126*H126</f>
        <v>0</v>
      </c>
      <c r="Q126" s="229">
        <v>0</v>
      </c>
      <c r="R126" s="229">
        <f>Q126*H126</f>
        <v>0</v>
      </c>
      <c r="S126" s="229">
        <v>0</v>
      </c>
      <c r="T126" s="230">
        <f>S126*H126</f>
        <v>0</v>
      </c>
      <c r="AR126" s="23" t="s">
        <v>208</v>
      </c>
      <c r="AT126" s="23" t="s">
        <v>259</v>
      </c>
      <c r="AU126" s="23" t="s">
        <v>81</v>
      </c>
      <c r="AY126" s="23" t="s">
        <v>168</v>
      </c>
      <c r="BE126" s="231">
        <f>IF(N126="základní",J126,0)</f>
        <v>0</v>
      </c>
      <c r="BF126" s="231">
        <f>IF(N126="snížená",J126,0)</f>
        <v>0</v>
      </c>
      <c r="BG126" s="231">
        <f>IF(N126="zákl. přenesená",J126,0)</f>
        <v>0</v>
      </c>
      <c r="BH126" s="231">
        <f>IF(N126="sníž. přenesená",J126,0)</f>
        <v>0</v>
      </c>
      <c r="BI126" s="231">
        <f>IF(N126="nulová",J126,0)</f>
        <v>0</v>
      </c>
      <c r="BJ126" s="23" t="s">
        <v>79</v>
      </c>
      <c r="BK126" s="231">
        <f>ROUND(I126*H126,2)</f>
        <v>0</v>
      </c>
      <c r="BL126" s="23" t="s">
        <v>175</v>
      </c>
      <c r="BM126" s="23" t="s">
        <v>366</v>
      </c>
    </row>
    <row r="127" s="1" customFormat="1" ht="16.5" customHeight="1">
      <c r="B127" s="45"/>
      <c r="C127" s="257" t="s">
        <v>9</v>
      </c>
      <c r="D127" s="257" t="s">
        <v>259</v>
      </c>
      <c r="E127" s="258" t="s">
        <v>2104</v>
      </c>
      <c r="F127" s="259" t="s">
        <v>2105</v>
      </c>
      <c r="G127" s="260" t="s">
        <v>466</v>
      </c>
      <c r="H127" s="261">
        <v>1</v>
      </c>
      <c r="I127" s="262"/>
      <c r="J127" s="263">
        <f>ROUND(I127*H127,2)</f>
        <v>0</v>
      </c>
      <c r="K127" s="259" t="s">
        <v>174</v>
      </c>
      <c r="L127" s="264"/>
      <c r="M127" s="265" t="s">
        <v>21</v>
      </c>
      <c r="N127" s="266" t="s">
        <v>42</v>
      </c>
      <c r="O127" s="46"/>
      <c r="P127" s="229">
        <f>O127*H127</f>
        <v>0</v>
      </c>
      <c r="Q127" s="229">
        <v>0</v>
      </c>
      <c r="R127" s="229">
        <f>Q127*H127</f>
        <v>0</v>
      </c>
      <c r="S127" s="229">
        <v>0</v>
      </c>
      <c r="T127" s="230">
        <f>S127*H127</f>
        <v>0</v>
      </c>
      <c r="AR127" s="23" t="s">
        <v>208</v>
      </c>
      <c r="AT127" s="23" t="s">
        <v>259</v>
      </c>
      <c r="AU127" s="23" t="s">
        <v>81</v>
      </c>
      <c r="AY127" s="23" t="s">
        <v>168</v>
      </c>
      <c r="BE127" s="231">
        <f>IF(N127="základní",J127,0)</f>
        <v>0</v>
      </c>
      <c r="BF127" s="231">
        <f>IF(N127="snížená",J127,0)</f>
        <v>0</v>
      </c>
      <c r="BG127" s="231">
        <f>IF(N127="zákl. přenesená",J127,0)</f>
        <v>0</v>
      </c>
      <c r="BH127" s="231">
        <f>IF(N127="sníž. přenesená",J127,0)</f>
        <v>0</v>
      </c>
      <c r="BI127" s="231">
        <f>IF(N127="nulová",J127,0)</f>
        <v>0</v>
      </c>
      <c r="BJ127" s="23" t="s">
        <v>79</v>
      </c>
      <c r="BK127" s="231">
        <f>ROUND(I127*H127,2)</f>
        <v>0</v>
      </c>
      <c r="BL127" s="23" t="s">
        <v>175</v>
      </c>
      <c r="BM127" s="23" t="s">
        <v>527</v>
      </c>
    </row>
    <row r="128" s="1" customFormat="1" ht="38.25" customHeight="1">
      <c r="B128" s="45"/>
      <c r="C128" s="220" t="s">
        <v>278</v>
      </c>
      <c r="D128" s="220" t="s">
        <v>170</v>
      </c>
      <c r="E128" s="221" t="s">
        <v>2027</v>
      </c>
      <c r="F128" s="222" t="s">
        <v>2028</v>
      </c>
      <c r="G128" s="223" t="s">
        <v>466</v>
      </c>
      <c r="H128" s="224">
        <v>1</v>
      </c>
      <c r="I128" s="225"/>
      <c r="J128" s="226">
        <f>ROUND(I128*H128,2)</f>
        <v>0</v>
      </c>
      <c r="K128" s="222" t="s">
        <v>174</v>
      </c>
      <c r="L128" s="71"/>
      <c r="M128" s="227" t="s">
        <v>21</v>
      </c>
      <c r="N128" s="228" t="s">
        <v>42</v>
      </c>
      <c r="O128" s="46"/>
      <c r="P128" s="229">
        <f>O128*H128</f>
        <v>0</v>
      </c>
      <c r="Q128" s="229">
        <v>0</v>
      </c>
      <c r="R128" s="229">
        <f>Q128*H128</f>
        <v>0</v>
      </c>
      <c r="S128" s="229">
        <v>0</v>
      </c>
      <c r="T128" s="230">
        <f>S128*H128</f>
        <v>0</v>
      </c>
      <c r="AR128" s="23" t="s">
        <v>175</v>
      </c>
      <c r="AT128" s="23" t="s">
        <v>170</v>
      </c>
      <c r="AU128" s="23" t="s">
        <v>81</v>
      </c>
      <c r="AY128" s="23" t="s">
        <v>168</v>
      </c>
      <c r="BE128" s="231">
        <f>IF(N128="základní",J128,0)</f>
        <v>0</v>
      </c>
      <c r="BF128" s="231">
        <f>IF(N128="snížená",J128,0)</f>
        <v>0</v>
      </c>
      <c r="BG128" s="231">
        <f>IF(N128="zákl. přenesená",J128,0)</f>
        <v>0</v>
      </c>
      <c r="BH128" s="231">
        <f>IF(N128="sníž. přenesená",J128,0)</f>
        <v>0</v>
      </c>
      <c r="BI128" s="231">
        <f>IF(N128="nulová",J128,0)</f>
        <v>0</v>
      </c>
      <c r="BJ128" s="23" t="s">
        <v>79</v>
      </c>
      <c r="BK128" s="231">
        <f>ROUND(I128*H128,2)</f>
        <v>0</v>
      </c>
      <c r="BL128" s="23" t="s">
        <v>175</v>
      </c>
      <c r="BM128" s="23" t="s">
        <v>537</v>
      </c>
    </row>
    <row r="129" s="1" customFormat="1" ht="16.5" customHeight="1">
      <c r="B129" s="45"/>
      <c r="C129" s="257" t="s">
        <v>283</v>
      </c>
      <c r="D129" s="257" t="s">
        <v>259</v>
      </c>
      <c r="E129" s="258" t="s">
        <v>2106</v>
      </c>
      <c r="F129" s="259" t="s">
        <v>2107</v>
      </c>
      <c r="G129" s="260" t="s">
        <v>466</v>
      </c>
      <c r="H129" s="261">
        <v>1</v>
      </c>
      <c r="I129" s="262"/>
      <c r="J129" s="263">
        <f>ROUND(I129*H129,2)</f>
        <v>0</v>
      </c>
      <c r="K129" s="259" t="s">
        <v>21</v>
      </c>
      <c r="L129" s="264"/>
      <c r="M129" s="265" t="s">
        <v>21</v>
      </c>
      <c r="N129" s="266" t="s">
        <v>42</v>
      </c>
      <c r="O129" s="46"/>
      <c r="P129" s="229">
        <f>O129*H129</f>
        <v>0</v>
      </c>
      <c r="Q129" s="229">
        <v>0</v>
      </c>
      <c r="R129" s="229">
        <f>Q129*H129</f>
        <v>0</v>
      </c>
      <c r="S129" s="229">
        <v>0</v>
      </c>
      <c r="T129" s="230">
        <f>S129*H129</f>
        <v>0</v>
      </c>
      <c r="AR129" s="23" t="s">
        <v>208</v>
      </c>
      <c r="AT129" s="23" t="s">
        <v>259</v>
      </c>
      <c r="AU129" s="23" t="s">
        <v>81</v>
      </c>
      <c r="AY129" s="23" t="s">
        <v>168</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175</v>
      </c>
      <c r="BM129" s="23" t="s">
        <v>545</v>
      </c>
    </row>
    <row r="130" s="1" customFormat="1" ht="16.5" customHeight="1">
      <c r="B130" s="45"/>
      <c r="C130" s="257" t="s">
        <v>288</v>
      </c>
      <c r="D130" s="257" t="s">
        <v>259</v>
      </c>
      <c r="E130" s="258" t="s">
        <v>2104</v>
      </c>
      <c r="F130" s="259" t="s">
        <v>2105</v>
      </c>
      <c r="G130" s="260" t="s">
        <v>466</v>
      </c>
      <c r="H130" s="261">
        <v>1</v>
      </c>
      <c r="I130" s="262"/>
      <c r="J130" s="263">
        <f>ROUND(I130*H130,2)</f>
        <v>0</v>
      </c>
      <c r="K130" s="259" t="s">
        <v>174</v>
      </c>
      <c r="L130" s="264"/>
      <c r="M130" s="265" t="s">
        <v>21</v>
      </c>
      <c r="N130" s="266" t="s">
        <v>42</v>
      </c>
      <c r="O130" s="46"/>
      <c r="P130" s="229">
        <f>O130*H130</f>
        <v>0</v>
      </c>
      <c r="Q130" s="229">
        <v>0</v>
      </c>
      <c r="R130" s="229">
        <f>Q130*H130</f>
        <v>0</v>
      </c>
      <c r="S130" s="229">
        <v>0</v>
      </c>
      <c r="T130" s="230">
        <f>S130*H130</f>
        <v>0</v>
      </c>
      <c r="AR130" s="23" t="s">
        <v>208</v>
      </c>
      <c r="AT130" s="23" t="s">
        <v>259</v>
      </c>
      <c r="AU130" s="23" t="s">
        <v>81</v>
      </c>
      <c r="AY130" s="23" t="s">
        <v>168</v>
      </c>
      <c r="BE130" s="231">
        <f>IF(N130="základní",J130,0)</f>
        <v>0</v>
      </c>
      <c r="BF130" s="231">
        <f>IF(N130="snížená",J130,0)</f>
        <v>0</v>
      </c>
      <c r="BG130" s="231">
        <f>IF(N130="zákl. přenesená",J130,0)</f>
        <v>0</v>
      </c>
      <c r="BH130" s="231">
        <f>IF(N130="sníž. přenesená",J130,0)</f>
        <v>0</v>
      </c>
      <c r="BI130" s="231">
        <f>IF(N130="nulová",J130,0)</f>
        <v>0</v>
      </c>
      <c r="BJ130" s="23" t="s">
        <v>79</v>
      </c>
      <c r="BK130" s="231">
        <f>ROUND(I130*H130,2)</f>
        <v>0</v>
      </c>
      <c r="BL130" s="23" t="s">
        <v>175</v>
      </c>
      <c r="BM130" s="23" t="s">
        <v>554</v>
      </c>
    </row>
    <row r="131" s="1" customFormat="1" ht="16.5" customHeight="1">
      <c r="B131" s="45"/>
      <c r="C131" s="220" t="s">
        <v>293</v>
      </c>
      <c r="D131" s="220" t="s">
        <v>170</v>
      </c>
      <c r="E131" s="221" t="s">
        <v>1947</v>
      </c>
      <c r="F131" s="222" t="s">
        <v>1948</v>
      </c>
      <c r="G131" s="223" t="s">
        <v>466</v>
      </c>
      <c r="H131" s="224">
        <v>1</v>
      </c>
      <c r="I131" s="225"/>
      <c r="J131" s="226">
        <f>ROUND(I131*H131,2)</f>
        <v>0</v>
      </c>
      <c r="K131" s="222" t="s">
        <v>174</v>
      </c>
      <c r="L131" s="71"/>
      <c r="M131" s="227" t="s">
        <v>21</v>
      </c>
      <c r="N131" s="228" t="s">
        <v>42</v>
      </c>
      <c r="O131" s="46"/>
      <c r="P131" s="229">
        <f>O131*H131</f>
        <v>0</v>
      </c>
      <c r="Q131" s="229">
        <v>0</v>
      </c>
      <c r="R131" s="229">
        <f>Q131*H131</f>
        <v>0</v>
      </c>
      <c r="S131" s="229">
        <v>0</v>
      </c>
      <c r="T131" s="230">
        <f>S131*H131</f>
        <v>0</v>
      </c>
      <c r="AR131" s="23" t="s">
        <v>175</v>
      </c>
      <c r="AT131" s="23" t="s">
        <v>170</v>
      </c>
      <c r="AU131" s="23" t="s">
        <v>81</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175</v>
      </c>
      <c r="BM131" s="23" t="s">
        <v>564</v>
      </c>
    </row>
    <row r="132" s="1" customFormat="1" ht="25.5" customHeight="1">
      <c r="B132" s="45"/>
      <c r="C132" s="257" t="s">
        <v>298</v>
      </c>
      <c r="D132" s="257" t="s">
        <v>259</v>
      </c>
      <c r="E132" s="258" t="s">
        <v>1949</v>
      </c>
      <c r="F132" s="259" t="s">
        <v>1950</v>
      </c>
      <c r="G132" s="260" t="s">
        <v>466</v>
      </c>
      <c r="H132" s="261">
        <v>1</v>
      </c>
      <c r="I132" s="262"/>
      <c r="J132" s="263">
        <f>ROUND(I132*H132,2)</f>
        <v>0</v>
      </c>
      <c r="K132" s="259" t="s">
        <v>174</v>
      </c>
      <c r="L132" s="264"/>
      <c r="M132" s="265" t="s">
        <v>21</v>
      </c>
      <c r="N132" s="266" t="s">
        <v>42</v>
      </c>
      <c r="O132" s="46"/>
      <c r="P132" s="229">
        <f>O132*H132</f>
        <v>0</v>
      </c>
      <c r="Q132" s="229">
        <v>0</v>
      </c>
      <c r="R132" s="229">
        <f>Q132*H132</f>
        <v>0</v>
      </c>
      <c r="S132" s="229">
        <v>0</v>
      </c>
      <c r="T132" s="230">
        <f>S132*H132</f>
        <v>0</v>
      </c>
      <c r="AR132" s="23" t="s">
        <v>208</v>
      </c>
      <c r="AT132" s="23" t="s">
        <v>259</v>
      </c>
      <c r="AU132" s="23" t="s">
        <v>81</v>
      </c>
      <c r="AY132" s="23" t="s">
        <v>168</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175</v>
      </c>
      <c r="BM132" s="23" t="s">
        <v>578</v>
      </c>
    </row>
    <row r="133" s="1" customFormat="1" ht="16.5" customHeight="1">
      <c r="B133" s="45"/>
      <c r="C133" s="220" t="s">
        <v>303</v>
      </c>
      <c r="D133" s="220" t="s">
        <v>170</v>
      </c>
      <c r="E133" s="221" t="s">
        <v>1951</v>
      </c>
      <c r="F133" s="222" t="s">
        <v>1952</v>
      </c>
      <c r="G133" s="223" t="s">
        <v>195</v>
      </c>
      <c r="H133" s="224">
        <v>57</v>
      </c>
      <c r="I133" s="225"/>
      <c r="J133" s="226">
        <f>ROUND(I133*H133,2)</f>
        <v>0</v>
      </c>
      <c r="K133" s="222" t="s">
        <v>174</v>
      </c>
      <c r="L133" s="71"/>
      <c r="M133" s="227" t="s">
        <v>21</v>
      </c>
      <c r="N133" s="228" t="s">
        <v>42</v>
      </c>
      <c r="O133" s="46"/>
      <c r="P133" s="229">
        <f>O133*H133</f>
        <v>0</v>
      </c>
      <c r="Q133" s="229">
        <v>0</v>
      </c>
      <c r="R133" s="229">
        <f>Q133*H133</f>
        <v>0</v>
      </c>
      <c r="S133" s="229">
        <v>0</v>
      </c>
      <c r="T133" s="230">
        <f>S133*H133</f>
        <v>0</v>
      </c>
      <c r="AR133" s="23" t="s">
        <v>175</v>
      </c>
      <c r="AT133" s="23" t="s">
        <v>170</v>
      </c>
      <c r="AU133" s="23" t="s">
        <v>81</v>
      </c>
      <c r="AY133" s="23" t="s">
        <v>168</v>
      </c>
      <c r="BE133" s="231">
        <f>IF(N133="základní",J133,0)</f>
        <v>0</v>
      </c>
      <c r="BF133" s="231">
        <f>IF(N133="snížená",J133,0)</f>
        <v>0</v>
      </c>
      <c r="BG133" s="231">
        <f>IF(N133="zákl. přenesená",J133,0)</f>
        <v>0</v>
      </c>
      <c r="BH133" s="231">
        <f>IF(N133="sníž. přenesená",J133,0)</f>
        <v>0</v>
      </c>
      <c r="BI133" s="231">
        <f>IF(N133="nulová",J133,0)</f>
        <v>0</v>
      </c>
      <c r="BJ133" s="23" t="s">
        <v>79</v>
      </c>
      <c r="BK133" s="231">
        <f>ROUND(I133*H133,2)</f>
        <v>0</v>
      </c>
      <c r="BL133" s="23" t="s">
        <v>175</v>
      </c>
      <c r="BM133" s="23" t="s">
        <v>586</v>
      </c>
    </row>
    <row r="134" s="1" customFormat="1" ht="16.5" customHeight="1">
      <c r="B134" s="45"/>
      <c r="C134" s="220" t="s">
        <v>308</v>
      </c>
      <c r="D134" s="220" t="s">
        <v>170</v>
      </c>
      <c r="E134" s="221" t="s">
        <v>1953</v>
      </c>
      <c r="F134" s="222" t="s">
        <v>1954</v>
      </c>
      <c r="G134" s="223" t="s">
        <v>195</v>
      </c>
      <c r="H134" s="224">
        <v>57</v>
      </c>
      <c r="I134" s="225"/>
      <c r="J134" s="226">
        <f>ROUND(I134*H134,2)</f>
        <v>0</v>
      </c>
      <c r="K134" s="222" t="s">
        <v>174</v>
      </c>
      <c r="L134" s="71"/>
      <c r="M134" s="227" t="s">
        <v>21</v>
      </c>
      <c r="N134" s="228" t="s">
        <v>42</v>
      </c>
      <c r="O134" s="46"/>
      <c r="P134" s="229">
        <f>O134*H134</f>
        <v>0</v>
      </c>
      <c r="Q134" s="229">
        <v>0</v>
      </c>
      <c r="R134" s="229">
        <f>Q134*H134</f>
        <v>0</v>
      </c>
      <c r="S134" s="229">
        <v>0</v>
      </c>
      <c r="T134" s="230">
        <f>S134*H134</f>
        <v>0</v>
      </c>
      <c r="AR134" s="23" t="s">
        <v>175</v>
      </c>
      <c r="AT134" s="23" t="s">
        <v>170</v>
      </c>
      <c r="AU134" s="23" t="s">
        <v>81</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175</v>
      </c>
      <c r="BM134" s="23" t="s">
        <v>595</v>
      </c>
    </row>
    <row r="135" s="10" customFormat="1" ht="29.88" customHeight="1">
      <c r="B135" s="204"/>
      <c r="C135" s="205"/>
      <c r="D135" s="206" t="s">
        <v>70</v>
      </c>
      <c r="E135" s="218" t="s">
        <v>364</v>
      </c>
      <c r="F135" s="218" t="s">
        <v>365</v>
      </c>
      <c r="G135" s="205"/>
      <c r="H135" s="205"/>
      <c r="I135" s="208"/>
      <c r="J135" s="219">
        <f>BK135</f>
        <v>0</v>
      </c>
      <c r="K135" s="205"/>
      <c r="L135" s="210"/>
      <c r="M135" s="211"/>
      <c r="N135" s="212"/>
      <c r="O135" s="212"/>
      <c r="P135" s="213">
        <f>SUM(P136:P137)</f>
        <v>0</v>
      </c>
      <c r="Q135" s="212"/>
      <c r="R135" s="213">
        <f>SUM(R136:R137)</f>
        <v>0</v>
      </c>
      <c r="S135" s="212"/>
      <c r="T135" s="214">
        <f>SUM(T136:T137)</f>
        <v>0</v>
      </c>
      <c r="AR135" s="215" t="s">
        <v>79</v>
      </c>
      <c r="AT135" s="216" t="s">
        <v>70</v>
      </c>
      <c r="AU135" s="216" t="s">
        <v>79</v>
      </c>
      <c r="AY135" s="215" t="s">
        <v>168</v>
      </c>
      <c r="BK135" s="217">
        <f>SUM(BK136:BK137)</f>
        <v>0</v>
      </c>
    </row>
    <row r="136" s="1" customFormat="1" ht="38.25" customHeight="1">
      <c r="B136" s="45"/>
      <c r="C136" s="220" t="s">
        <v>312</v>
      </c>
      <c r="D136" s="220" t="s">
        <v>170</v>
      </c>
      <c r="E136" s="221" t="s">
        <v>1857</v>
      </c>
      <c r="F136" s="222" t="s">
        <v>1858</v>
      </c>
      <c r="G136" s="223" t="s">
        <v>235</v>
      </c>
      <c r="H136" s="224">
        <v>0.23799999999999999</v>
      </c>
      <c r="I136" s="225"/>
      <c r="J136" s="226">
        <f>ROUND(I136*H136,2)</f>
        <v>0</v>
      </c>
      <c r="K136" s="222" t="s">
        <v>174</v>
      </c>
      <c r="L136" s="71"/>
      <c r="M136" s="227" t="s">
        <v>21</v>
      </c>
      <c r="N136" s="228" t="s">
        <v>42</v>
      </c>
      <c r="O136" s="46"/>
      <c r="P136" s="229">
        <f>O136*H136</f>
        <v>0</v>
      </c>
      <c r="Q136" s="229">
        <v>0</v>
      </c>
      <c r="R136" s="229">
        <f>Q136*H136</f>
        <v>0</v>
      </c>
      <c r="S136" s="229">
        <v>0</v>
      </c>
      <c r="T136" s="230">
        <f>S136*H136</f>
        <v>0</v>
      </c>
      <c r="AR136" s="23" t="s">
        <v>175</v>
      </c>
      <c r="AT136" s="23" t="s">
        <v>170</v>
      </c>
      <c r="AU136" s="23" t="s">
        <v>81</v>
      </c>
      <c r="AY136" s="23" t="s">
        <v>168</v>
      </c>
      <c r="BE136" s="231">
        <f>IF(N136="základní",J136,0)</f>
        <v>0</v>
      </c>
      <c r="BF136" s="231">
        <f>IF(N136="snížená",J136,0)</f>
        <v>0</v>
      </c>
      <c r="BG136" s="231">
        <f>IF(N136="zákl. přenesená",J136,0)</f>
        <v>0</v>
      </c>
      <c r="BH136" s="231">
        <f>IF(N136="sníž. přenesená",J136,0)</f>
        <v>0</v>
      </c>
      <c r="BI136" s="231">
        <f>IF(N136="nulová",J136,0)</f>
        <v>0</v>
      </c>
      <c r="BJ136" s="23" t="s">
        <v>79</v>
      </c>
      <c r="BK136" s="231">
        <f>ROUND(I136*H136,2)</f>
        <v>0</v>
      </c>
      <c r="BL136" s="23" t="s">
        <v>175</v>
      </c>
      <c r="BM136" s="23" t="s">
        <v>604</v>
      </c>
    </row>
    <row r="137" s="1" customFormat="1" ht="38.25" customHeight="1">
      <c r="B137" s="45"/>
      <c r="C137" s="220" t="s">
        <v>317</v>
      </c>
      <c r="D137" s="220" t="s">
        <v>170</v>
      </c>
      <c r="E137" s="221" t="s">
        <v>1859</v>
      </c>
      <c r="F137" s="222" t="s">
        <v>1860</v>
      </c>
      <c r="G137" s="223" t="s">
        <v>235</v>
      </c>
      <c r="H137" s="224">
        <v>0.23799999999999999</v>
      </c>
      <c r="I137" s="225"/>
      <c r="J137" s="226">
        <f>ROUND(I137*H137,2)</f>
        <v>0</v>
      </c>
      <c r="K137" s="222" t="s">
        <v>174</v>
      </c>
      <c r="L137" s="71"/>
      <c r="M137" s="227" t="s">
        <v>21</v>
      </c>
      <c r="N137" s="228" t="s">
        <v>42</v>
      </c>
      <c r="O137" s="46"/>
      <c r="P137" s="229">
        <f>O137*H137</f>
        <v>0</v>
      </c>
      <c r="Q137" s="229">
        <v>0</v>
      </c>
      <c r="R137" s="229">
        <f>Q137*H137</f>
        <v>0</v>
      </c>
      <c r="S137" s="229">
        <v>0</v>
      </c>
      <c r="T137" s="230">
        <f>S137*H137</f>
        <v>0</v>
      </c>
      <c r="AR137" s="23" t="s">
        <v>175</v>
      </c>
      <c r="AT137" s="23" t="s">
        <v>170</v>
      </c>
      <c r="AU137" s="23" t="s">
        <v>81</v>
      </c>
      <c r="AY137" s="23" t="s">
        <v>168</v>
      </c>
      <c r="BE137" s="231">
        <f>IF(N137="základní",J137,0)</f>
        <v>0</v>
      </c>
      <c r="BF137" s="231">
        <f>IF(N137="snížená",J137,0)</f>
        <v>0</v>
      </c>
      <c r="BG137" s="231">
        <f>IF(N137="zákl. přenesená",J137,0)</f>
        <v>0</v>
      </c>
      <c r="BH137" s="231">
        <f>IF(N137="sníž. přenesená",J137,0)</f>
        <v>0</v>
      </c>
      <c r="BI137" s="231">
        <f>IF(N137="nulová",J137,0)</f>
        <v>0</v>
      </c>
      <c r="BJ137" s="23" t="s">
        <v>79</v>
      </c>
      <c r="BK137" s="231">
        <f>ROUND(I137*H137,2)</f>
        <v>0</v>
      </c>
      <c r="BL137" s="23" t="s">
        <v>175</v>
      </c>
      <c r="BM137" s="23" t="s">
        <v>612</v>
      </c>
    </row>
    <row r="138" s="10" customFormat="1" ht="37.44" customHeight="1">
      <c r="B138" s="204"/>
      <c r="C138" s="205"/>
      <c r="D138" s="206" t="s">
        <v>70</v>
      </c>
      <c r="E138" s="207" t="s">
        <v>569</v>
      </c>
      <c r="F138" s="207" t="s">
        <v>570</v>
      </c>
      <c r="G138" s="205"/>
      <c r="H138" s="205"/>
      <c r="I138" s="208"/>
      <c r="J138" s="209">
        <f>BK138</f>
        <v>0</v>
      </c>
      <c r="K138" s="205"/>
      <c r="L138" s="210"/>
      <c r="M138" s="211"/>
      <c r="N138" s="212"/>
      <c r="O138" s="212"/>
      <c r="P138" s="213">
        <f>P139</f>
        <v>0</v>
      </c>
      <c r="Q138" s="212"/>
      <c r="R138" s="213">
        <f>R139</f>
        <v>0</v>
      </c>
      <c r="S138" s="212"/>
      <c r="T138" s="214">
        <f>T139</f>
        <v>0</v>
      </c>
      <c r="AR138" s="215" t="s">
        <v>81</v>
      </c>
      <c r="AT138" s="216" t="s">
        <v>70</v>
      </c>
      <c r="AU138" s="216" t="s">
        <v>71</v>
      </c>
      <c r="AY138" s="215" t="s">
        <v>168</v>
      </c>
      <c r="BK138" s="217">
        <f>BK139</f>
        <v>0</v>
      </c>
    </row>
    <row r="139" s="10" customFormat="1" ht="19.92" customHeight="1">
      <c r="B139" s="204"/>
      <c r="C139" s="205"/>
      <c r="D139" s="206" t="s">
        <v>70</v>
      </c>
      <c r="E139" s="218" t="s">
        <v>2108</v>
      </c>
      <c r="F139" s="218" t="s">
        <v>2109</v>
      </c>
      <c r="G139" s="205"/>
      <c r="H139" s="205"/>
      <c r="I139" s="208"/>
      <c r="J139" s="219">
        <f>BK139</f>
        <v>0</v>
      </c>
      <c r="K139" s="205"/>
      <c r="L139" s="210"/>
      <c r="M139" s="211"/>
      <c r="N139" s="212"/>
      <c r="O139" s="212"/>
      <c r="P139" s="213">
        <f>SUM(P140:P141)</f>
        <v>0</v>
      </c>
      <c r="Q139" s="212"/>
      <c r="R139" s="213">
        <f>SUM(R140:R141)</f>
        <v>0</v>
      </c>
      <c r="S139" s="212"/>
      <c r="T139" s="214">
        <f>SUM(T140:T141)</f>
        <v>0</v>
      </c>
      <c r="AR139" s="215" t="s">
        <v>81</v>
      </c>
      <c r="AT139" s="216" t="s">
        <v>70</v>
      </c>
      <c r="AU139" s="216" t="s">
        <v>79</v>
      </c>
      <c r="AY139" s="215" t="s">
        <v>168</v>
      </c>
      <c r="BK139" s="217">
        <f>SUM(BK140:BK141)</f>
        <v>0</v>
      </c>
    </row>
    <row r="140" s="1" customFormat="1" ht="25.5" customHeight="1">
      <c r="B140" s="45"/>
      <c r="C140" s="220" t="s">
        <v>321</v>
      </c>
      <c r="D140" s="220" t="s">
        <v>170</v>
      </c>
      <c r="E140" s="221" t="s">
        <v>2110</v>
      </c>
      <c r="F140" s="222" t="s">
        <v>2111</v>
      </c>
      <c r="G140" s="223" t="s">
        <v>466</v>
      </c>
      <c r="H140" s="224">
        <v>1</v>
      </c>
      <c r="I140" s="225"/>
      <c r="J140" s="226">
        <f>ROUND(I140*H140,2)</f>
        <v>0</v>
      </c>
      <c r="K140" s="222" t="s">
        <v>174</v>
      </c>
      <c r="L140" s="71"/>
      <c r="M140" s="227" t="s">
        <v>21</v>
      </c>
      <c r="N140" s="228" t="s">
        <v>42</v>
      </c>
      <c r="O140" s="46"/>
      <c r="P140" s="229">
        <f>O140*H140</f>
        <v>0</v>
      </c>
      <c r="Q140" s="229">
        <v>0</v>
      </c>
      <c r="R140" s="229">
        <f>Q140*H140</f>
        <v>0</v>
      </c>
      <c r="S140" s="229">
        <v>0</v>
      </c>
      <c r="T140" s="230">
        <f>S140*H140</f>
        <v>0</v>
      </c>
      <c r="AR140" s="23" t="s">
        <v>249</v>
      </c>
      <c r="AT140" s="23" t="s">
        <v>170</v>
      </c>
      <c r="AU140" s="23" t="s">
        <v>81</v>
      </c>
      <c r="AY140" s="23" t="s">
        <v>168</v>
      </c>
      <c r="BE140" s="231">
        <f>IF(N140="základní",J140,0)</f>
        <v>0</v>
      </c>
      <c r="BF140" s="231">
        <f>IF(N140="snížená",J140,0)</f>
        <v>0</v>
      </c>
      <c r="BG140" s="231">
        <f>IF(N140="zákl. přenesená",J140,0)</f>
        <v>0</v>
      </c>
      <c r="BH140" s="231">
        <f>IF(N140="sníž. přenesená",J140,0)</f>
        <v>0</v>
      </c>
      <c r="BI140" s="231">
        <f>IF(N140="nulová",J140,0)</f>
        <v>0</v>
      </c>
      <c r="BJ140" s="23" t="s">
        <v>79</v>
      </c>
      <c r="BK140" s="231">
        <f>ROUND(I140*H140,2)</f>
        <v>0</v>
      </c>
      <c r="BL140" s="23" t="s">
        <v>249</v>
      </c>
      <c r="BM140" s="23" t="s">
        <v>623</v>
      </c>
    </row>
    <row r="141" s="1" customFormat="1" ht="25.5" customHeight="1">
      <c r="B141" s="45"/>
      <c r="C141" s="220" t="s">
        <v>328</v>
      </c>
      <c r="D141" s="220" t="s">
        <v>170</v>
      </c>
      <c r="E141" s="221" t="s">
        <v>2112</v>
      </c>
      <c r="F141" s="222" t="s">
        <v>2113</v>
      </c>
      <c r="G141" s="223" t="s">
        <v>466</v>
      </c>
      <c r="H141" s="224">
        <v>1</v>
      </c>
      <c r="I141" s="225"/>
      <c r="J141" s="226">
        <f>ROUND(I141*H141,2)</f>
        <v>0</v>
      </c>
      <c r="K141" s="222" t="s">
        <v>174</v>
      </c>
      <c r="L141" s="71"/>
      <c r="M141" s="227" t="s">
        <v>21</v>
      </c>
      <c r="N141" s="228" t="s">
        <v>42</v>
      </c>
      <c r="O141" s="46"/>
      <c r="P141" s="229">
        <f>O141*H141</f>
        <v>0</v>
      </c>
      <c r="Q141" s="229">
        <v>0</v>
      </c>
      <c r="R141" s="229">
        <f>Q141*H141</f>
        <v>0</v>
      </c>
      <c r="S141" s="229">
        <v>0</v>
      </c>
      <c r="T141" s="230">
        <f>S141*H141</f>
        <v>0</v>
      </c>
      <c r="AR141" s="23" t="s">
        <v>249</v>
      </c>
      <c r="AT141" s="23" t="s">
        <v>170</v>
      </c>
      <c r="AU141" s="23" t="s">
        <v>81</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249</v>
      </c>
      <c r="BM141" s="23" t="s">
        <v>632</v>
      </c>
    </row>
    <row r="142" s="10" customFormat="1" ht="37.44" customHeight="1">
      <c r="B142" s="204"/>
      <c r="C142" s="205"/>
      <c r="D142" s="206" t="s">
        <v>70</v>
      </c>
      <c r="E142" s="207" t="s">
        <v>131</v>
      </c>
      <c r="F142" s="207" t="s">
        <v>1861</v>
      </c>
      <c r="G142" s="205"/>
      <c r="H142" s="205"/>
      <c r="I142" s="208"/>
      <c r="J142" s="209">
        <f>BK142</f>
        <v>0</v>
      </c>
      <c r="K142" s="205"/>
      <c r="L142" s="210"/>
      <c r="M142" s="211"/>
      <c r="N142" s="212"/>
      <c r="O142" s="212"/>
      <c r="P142" s="213">
        <f>P143+P146</f>
        <v>0</v>
      </c>
      <c r="Q142" s="212"/>
      <c r="R142" s="213">
        <f>R143+R146</f>
        <v>0</v>
      </c>
      <c r="S142" s="212"/>
      <c r="T142" s="214">
        <f>T143+T146</f>
        <v>0</v>
      </c>
      <c r="AR142" s="215" t="s">
        <v>192</v>
      </c>
      <c r="AT142" s="216" t="s">
        <v>70</v>
      </c>
      <c r="AU142" s="216" t="s">
        <v>71</v>
      </c>
      <c r="AY142" s="215" t="s">
        <v>168</v>
      </c>
      <c r="BK142" s="217">
        <f>BK143+BK146</f>
        <v>0</v>
      </c>
    </row>
    <row r="143" s="10" customFormat="1" ht="19.92" customHeight="1">
      <c r="B143" s="204"/>
      <c r="C143" s="205"/>
      <c r="D143" s="206" t="s">
        <v>70</v>
      </c>
      <c r="E143" s="218" t="s">
        <v>1862</v>
      </c>
      <c r="F143" s="218" t="s">
        <v>1863</v>
      </c>
      <c r="G143" s="205"/>
      <c r="H143" s="205"/>
      <c r="I143" s="208"/>
      <c r="J143" s="219">
        <f>BK143</f>
        <v>0</v>
      </c>
      <c r="K143" s="205"/>
      <c r="L143" s="210"/>
      <c r="M143" s="211"/>
      <c r="N143" s="212"/>
      <c r="O143" s="212"/>
      <c r="P143" s="213">
        <f>SUM(P144:P145)</f>
        <v>0</v>
      </c>
      <c r="Q143" s="212"/>
      <c r="R143" s="213">
        <f>SUM(R144:R145)</f>
        <v>0</v>
      </c>
      <c r="S143" s="212"/>
      <c r="T143" s="214">
        <f>SUM(T144:T145)</f>
        <v>0</v>
      </c>
      <c r="AR143" s="215" t="s">
        <v>192</v>
      </c>
      <c r="AT143" s="216" t="s">
        <v>70</v>
      </c>
      <c r="AU143" s="216" t="s">
        <v>79</v>
      </c>
      <c r="AY143" s="215" t="s">
        <v>168</v>
      </c>
      <c r="BK143" s="217">
        <f>SUM(BK144:BK145)</f>
        <v>0</v>
      </c>
    </row>
    <row r="144" s="1" customFormat="1" ht="16.5" customHeight="1">
      <c r="B144" s="45"/>
      <c r="C144" s="220" t="s">
        <v>333</v>
      </c>
      <c r="D144" s="220" t="s">
        <v>170</v>
      </c>
      <c r="E144" s="221" t="s">
        <v>1864</v>
      </c>
      <c r="F144" s="222" t="s">
        <v>1865</v>
      </c>
      <c r="G144" s="223" t="s">
        <v>1848</v>
      </c>
      <c r="H144" s="224">
        <v>1</v>
      </c>
      <c r="I144" s="225"/>
      <c r="J144" s="226">
        <f>ROUND(I144*H144,2)</f>
        <v>0</v>
      </c>
      <c r="K144" s="222" t="s">
        <v>174</v>
      </c>
      <c r="L144" s="71"/>
      <c r="M144" s="227" t="s">
        <v>21</v>
      </c>
      <c r="N144" s="228" t="s">
        <v>42</v>
      </c>
      <c r="O144" s="46"/>
      <c r="P144" s="229">
        <f>O144*H144</f>
        <v>0</v>
      </c>
      <c r="Q144" s="229">
        <v>0</v>
      </c>
      <c r="R144" s="229">
        <f>Q144*H144</f>
        <v>0</v>
      </c>
      <c r="S144" s="229">
        <v>0</v>
      </c>
      <c r="T144" s="230">
        <f>S144*H144</f>
        <v>0</v>
      </c>
      <c r="AR144" s="23" t="s">
        <v>175</v>
      </c>
      <c r="AT144" s="23" t="s">
        <v>170</v>
      </c>
      <c r="AU144" s="23" t="s">
        <v>81</v>
      </c>
      <c r="AY144" s="23" t="s">
        <v>168</v>
      </c>
      <c r="BE144" s="231">
        <f>IF(N144="základní",J144,0)</f>
        <v>0</v>
      </c>
      <c r="BF144" s="231">
        <f>IF(N144="snížená",J144,0)</f>
        <v>0</v>
      </c>
      <c r="BG144" s="231">
        <f>IF(N144="zákl. přenesená",J144,0)</f>
        <v>0</v>
      </c>
      <c r="BH144" s="231">
        <f>IF(N144="sníž. přenesená",J144,0)</f>
        <v>0</v>
      </c>
      <c r="BI144" s="231">
        <f>IF(N144="nulová",J144,0)</f>
        <v>0</v>
      </c>
      <c r="BJ144" s="23" t="s">
        <v>79</v>
      </c>
      <c r="BK144" s="231">
        <f>ROUND(I144*H144,2)</f>
        <v>0</v>
      </c>
      <c r="BL144" s="23" t="s">
        <v>175</v>
      </c>
      <c r="BM144" s="23" t="s">
        <v>642</v>
      </c>
    </row>
    <row r="145" s="1" customFormat="1" ht="16.5" customHeight="1">
      <c r="B145" s="45"/>
      <c r="C145" s="220" t="s">
        <v>338</v>
      </c>
      <c r="D145" s="220" t="s">
        <v>170</v>
      </c>
      <c r="E145" s="221" t="s">
        <v>1866</v>
      </c>
      <c r="F145" s="222" t="s">
        <v>1216</v>
      </c>
      <c r="G145" s="223" t="s">
        <v>1848</v>
      </c>
      <c r="H145" s="224">
        <v>1</v>
      </c>
      <c r="I145" s="225"/>
      <c r="J145" s="226">
        <f>ROUND(I145*H145,2)</f>
        <v>0</v>
      </c>
      <c r="K145" s="222" t="s">
        <v>174</v>
      </c>
      <c r="L145" s="71"/>
      <c r="M145" s="227" t="s">
        <v>21</v>
      </c>
      <c r="N145" s="228" t="s">
        <v>42</v>
      </c>
      <c r="O145" s="46"/>
      <c r="P145" s="229">
        <f>O145*H145</f>
        <v>0</v>
      </c>
      <c r="Q145" s="229">
        <v>0</v>
      </c>
      <c r="R145" s="229">
        <f>Q145*H145</f>
        <v>0</v>
      </c>
      <c r="S145" s="229">
        <v>0</v>
      </c>
      <c r="T145" s="230">
        <f>S145*H145</f>
        <v>0</v>
      </c>
      <c r="AR145" s="23" t="s">
        <v>175</v>
      </c>
      <c r="AT145" s="23" t="s">
        <v>170</v>
      </c>
      <c r="AU145" s="23" t="s">
        <v>81</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175</v>
      </c>
      <c r="BM145" s="23" t="s">
        <v>653</v>
      </c>
    </row>
    <row r="146" s="10" customFormat="1" ht="29.88" customHeight="1">
      <c r="B146" s="204"/>
      <c r="C146" s="205"/>
      <c r="D146" s="206" t="s">
        <v>70</v>
      </c>
      <c r="E146" s="218" t="s">
        <v>1867</v>
      </c>
      <c r="F146" s="218" t="s">
        <v>1868</v>
      </c>
      <c r="G146" s="205"/>
      <c r="H146" s="205"/>
      <c r="I146" s="208"/>
      <c r="J146" s="219">
        <f>BK146</f>
        <v>0</v>
      </c>
      <c r="K146" s="205"/>
      <c r="L146" s="210"/>
      <c r="M146" s="211"/>
      <c r="N146" s="212"/>
      <c r="O146" s="212"/>
      <c r="P146" s="213">
        <f>P147</f>
        <v>0</v>
      </c>
      <c r="Q146" s="212"/>
      <c r="R146" s="213">
        <f>R147</f>
        <v>0</v>
      </c>
      <c r="S146" s="212"/>
      <c r="T146" s="214">
        <f>T147</f>
        <v>0</v>
      </c>
      <c r="AR146" s="215" t="s">
        <v>192</v>
      </c>
      <c r="AT146" s="216" t="s">
        <v>70</v>
      </c>
      <c r="AU146" s="216" t="s">
        <v>79</v>
      </c>
      <c r="AY146" s="215" t="s">
        <v>168</v>
      </c>
      <c r="BK146" s="217">
        <f>BK147</f>
        <v>0</v>
      </c>
    </row>
    <row r="147" s="1" customFormat="1" ht="16.5" customHeight="1">
      <c r="B147" s="45"/>
      <c r="C147" s="220" t="s">
        <v>343</v>
      </c>
      <c r="D147" s="220" t="s">
        <v>170</v>
      </c>
      <c r="E147" s="221" t="s">
        <v>1869</v>
      </c>
      <c r="F147" s="222" t="s">
        <v>2114</v>
      </c>
      <c r="G147" s="223" t="s">
        <v>1848</v>
      </c>
      <c r="H147" s="224">
        <v>1</v>
      </c>
      <c r="I147" s="225"/>
      <c r="J147" s="226">
        <f>ROUND(I147*H147,2)</f>
        <v>0</v>
      </c>
      <c r="K147" s="222" t="s">
        <v>174</v>
      </c>
      <c r="L147" s="71"/>
      <c r="M147" s="227" t="s">
        <v>21</v>
      </c>
      <c r="N147" s="270" t="s">
        <v>42</v>
      </c>
      <c r="O147" s="268"/>
      <c r="P147" s="271">
        <f>O147*H147</f>
        <v>0</v>
      </c>
      <c r="Q147" s="271">
        <v>0</v>
      </c>
      <c r="R147" s="271">
        <f>Q147*H147</f>
        <v>0</v>
      </c>
      <c r="S147" s="271">
        <v>0</v>
      </c>
      <c r="T147" s="272">
        <f>S147*H147</f>
        <v>0</v>
      </c>
      <c r="AR147" s="23" t="s">
        <v>175</v>
      </c>
      <c r="AT147" s="23" t="s">
        <v>170</v>
      </c>
      <c r="AU147" s="23" t="s">
        <v>81</v>
      </c>
      <c r="AY147" s="23" t="s">
        <v>168</v>
      </c>
      <c r="BE147" s="231">
        <f>IF(N147="základní",J147,0)</f>
        <v>0</v>
      </c>
      <c r="BF147" s="231">
        <f>IF(N147="snížená",J147,0)</f>
        <v>0</v>
      </c>
      <c r="BG147" s="231">
        <f>IF(N147="zákl. přenesená",J147,0)</f>
        <v>0</v>
      </c>
      <c r="BH147" s="231">
        <f>IF(N147="sníž. přenesená",J147,0)</f>
        <v>0</v>
      </c>
      <c r="BI147" s="231">
        <f>IF(N147="nulová",J147,0)</f>
        <v>0</v>
      </c>
      <c r="BJ147" s="23" t="s">
        <v>79</v>
      </c>
      <c r="BK147" s="231">
        <f>ROUND(I147*H147,2)</f>
        <v>0</v>
      </c>
      <c r="BL147" s="23" t="s">
        <v>175</v>
      </c>
      <c r="BM147" s="23" t="s">
        <v>664</v>
      </c>
    </row>
    <row r="148" s="1" customFormat="1" ht="6.96" customHeight="1">
      <c r="B148" s="66"/>
      <c r="C148" s="67"/>
      <c r="D148" s="67"/>
      <c r="E148" s="67"/>
      <c r="F148" s="67"/>
      <c r="G148" s="67"/>
      <c r="H148" s="67"/>
      <c r="I148" s="165"/>
      <c r="J148" s="67"/>
      <c r="K148" s="67"/>
      <c r="L148" s="71"/>
    </row>
  </sheetData>
  <sheetProtection sheet="1" autoFilter="0" formatColumns="0" formatRows="0" objects="1" scenarios="1" spinCount="100000" saltValue="FBoOVEjiTlkr7Cdi/Kye3gqhqbYZf1nlwyBurCr6ja62HlHNtdATjxrNfA3iyj9yno9HfacS7735Etf5U/A6eQ==" hashValue="pJn99BQq6+3DnVGG2JIc6uMrh2QNxeTioDpfsfejAopZHEOIfo/1qvFp6zVph1jJSjoealaiym3NlqdQRoTJUg==" algorithmName="SHA-512" password="CC35"/>
  <autoFilter ref="C85:K147"/>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117</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2115</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29</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ROUND(J88,2)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ROUND(SUM(BE88:BE165), 2)</f>
        <v>0</v>
      </c>
      <c r="G30" s="46"/>
      <c r="H30" s="46"/>
      <c r="I30" s="157">
        <v>0.20999999999999999</v>
      </c>
      <c r="J30" s="156">
        <f>ROUND(ROUND((SUM(BE88:BE165)), 2)*I30, 2)</f>
        <v>0</v>
      </c>
      <c r="K30" s="50"/>
    </row>
    <row r="31" s="1" customFormat="1" ht="14.4" customHeight="1">
      <c r="B31" s="45"/>
      <c r="C31" s="46"/>
      <c r="D31" s="46"/>
      <c r="E31" s="54" t="s">
        <v>43</v>
      </c>
      <c r="F31" s="156">
        <f>ROUND(SUM(BF88:BF165), 2)</f>
        <v>0</v>
      </c>
      <c r="G31" s="46"/>
      <c r="H31" s="46"/>
      <c r="I31" s="157">
        <v>0.14999999999999999</v>
      </c>
      <c r="J31" s="156">
        <f>ROUND(ROUND((SUM(BF88:BF165)), 2)*I31, 2)</f>
        <v>0</v>
      </c>
      <c r="K31" s="50"/>
    </row>
    <row r="32" hidden="1" s="1" customFormat="1" ht="14.4" customHeight="1">
      <c r="B32" s="45"/>
      <c r="C32" s="46"/>
      <c r="D32" s="46"/>
      <c r="E32" s="54" t="s">
        <v>44</v>
      </c>
      <c r="F32" s="156">
        <f>ROUND(SUM(BG88:BG165), 2)</f>
        <v>0</v>
      </c>
      <c r="G32" s="46"/>
      <c r="H32" s="46"/>
      <c r="I32" s="157">
        <v>0.20999999999999999</v>
      </c>
      <c r="J32" s="156">
        <v>0</v>
      </c>
      <c r="K32" s="50"/>
    </row>
    <row r="33" hidden="1" s="1" customFormat="1" ht="14.4" customHeight="1">
      <c r="B33" s="45"/>
      <c r="C33" s="46"/>
      <c r="D33" s="46"/>
      <c r="E33" s="54" t="s">
        <v>45</v>
      </c>
      <c r="F33" s="156">
        <f>ROUND(SUM(BH88:BH165), 2)</f>
        <v>0</v>
      </c>
      <c r="G33" s="46"/>
      <c r="H33" s="46"/>
      <c r="I33" s="157">
        <v>0.14999999999999999</v>
      </c>
      <c r="J33" s="156">
        <v>0</v>
      </c>
      <c r="K33" s="50"/>
    </row>
    <row r="34" hidden="1" s="1" customFormat="1" ht="14.4" customHeight="1">
      <c r="B34" s="45"/>
      <c r="C34" s="46"/>
      <c r="D34" s="46"/>
      <c r="E34" s="54" t="s">
        <v>46</v>
      </c>
      <c r="F34" s="156">
        <f>ROUND(SUM(BI88:BI165),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TZB vně - Přípojka k - TZB vně - Přípojka kanalizace</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J88</f>
        <v>0</v>
      </c>
      <c r="K56" s="50"/>
      <c r="AU56" s="23" t="s">
        <v>145</v>
      </c>
    </row>
    <row r="57" s="7" customFormat="1" ht="24.96" customHeight="1">
      <c r="B57" s="176"/>
      <c r="C57" s="177"/>
      <c r="D57" s="178" t="s">
        <v>146</v>
      </c>
      <c r="E57" s="179"/>
      <c r="F57" s="179"/>
      <c r="G57" s="179"/>
      <c r="H57" s="179"/>
      <c r="I57" s="180"/>
      <c r="J57" s="181">
        <f>J89</f>
        <v>0</v>
      </c>
      <c r="K57" s="182"/>
    </row>
    <row r="58" s="8" customFormat="1" ht="19.92" customHeight="1">
      <c r="B58" s="183"/>
      <c r="C58" s="184"/>
      <c r="D58" s="185" t="s">
        <v>147</v>
      </c>
      <c r="E58" s="186"/>
      <c r="F58" s="186"/>
      <c r="G58" s="186"/>
      <c r="H58" s="186"/>
      <c r="I58" s="187"/>
      <c r="J58" s="188">
        <f>J90</f>
        <v>0</v>
      </c>
      <c r="K58" s="189"/>
    </row>
    <row r="59" s="8" customFormat="1" ht="19.92" customHeight="1">
      <c r="B59" s="183"/>
      <c r="C59" s="184"/>
      <c r="D59" s="185" t="s">
        <v>377</v>
      </c>
      <c r="E59" s="186"/>
      <c r="F59" s="186"/>
      <c r="G59" s="186"/>
      <c r="H59" s="186"/>
      <c r="I59" s="187"/>
      <c r="J59" s="188">
        <f>J125</f>
        <v>0</v>
      </c>
      <c r="K59" s="189"/>
    </row>
    <row r="60" s="8" customFormat="1" ht="19.92" customHeight="1">
      <c r="B60" s="183"/>
      <c r="C60" s="184"/>
      <c r="D60" s="185" t="s">
        <v>378</v>
      </c>
      <c r="E60" s="186"/>
      <c r="F60" s="186"/>
      <c r="G60" s="186"/>
      <c r="H60" s="186"/>
      <c r="I60" s="187"/>
      <c r="J60" s="188">
        <f>J127</f>
        <v>0</v>
      </c>
      <c r="K60" s="189"/>
    </row>
    <row r="61" s="8" customFormat="1" ht="19.92" customHeight="1">
      <c r="B61" s="183"/>
      <c r="C61" s="184"/>
      <c r="D61" s="185" t="s">
        <v>148</v>
      </c>
      <c r="E61" s="186"/>
      <c r="F61" s="186"/>
      <c r="G61" s="186"/>
      <c r="H61" s="186"/>
      <c r="I61" s="187"/>
      <c r="J61" s="188">
        <f>J131</f>
        <v>0</v>
      </c>
      <c r="K61" s="189"/>
    </row>
    <row r="62" s="8" customFormat="1" ht="19.92" customHeight="1">
      <c r="B62" s="183"/>
      <c r="C62" s="184"/>
      <c r="D62" s="185" t="s">
        <v>1795</v>
      </c>
      <c r="E62" s="186"/>
      <c r="F62" s="186"/>
      <c r="G62" s="186"/>
      <c r="H62" s="186"/>
      <c r="I62" s="187"/>
      <c r="J62" s="188">
        <f>J137</f>
        <v>0</v>
      </c>
      <c r="K62" s="189"/>
    </row>
    <row r="63" s="8" customFormat="1" ht="19.92" customHeight="1">
      <c r="B63" s="183"/>
      <c r="C63" s="184"/>
      <c r="D63" s="185" t="s">
        <v>149</v>
      </c>
      <c r="E63" s="186"/>
      <c r="F63" s="186"/>
      <c r="G63" s="186"/>
      <c r="H63" s="186"/>
      <c r="I63" s="187"/>
      <c r="J63" s="188">
        <f>J143</f>
        <v>0</v>
      </c>
      <c r="K63" s="189"/>
    </row>
    <row r="64" s="8" customFormat="1" ht="19.92" customHeight="1">
      <c r="B64" s="183"/>
      <c r="C64" s="184"/>
      <c r="D64" s="185" t="s">
        <v>150</v>
      </c>
      <c r="E64" s="186"/>
      <c r="F64" s="186"/>
      <c r="G64" s="186"/>
      <c r="H64" s="186"/>
      <c r="I64" s="187"/>
      <c r="J64" s="188">
        <f>J148</f>
        <v>0</v>
      </c>
      <c r="K64" s="189"/>
    </row>
    <row r="65" s="8" customFormat="1" ht="19.92" customHeight="1">
      <c r="B65" s="183"/>
      <c r="C65" s="184"/>
      <c r="D65" s="185" t="s">
        <v>151</v>
      </c>
      <c r="E65" s="186"/>
      <c r="F65" s="186"/>
      <c r="G65" s="186"/>
      <c r="H65" s="186"/>
      <c r="I65" s="187"/>
      <c r="J65" s="188">
        <f>J155</f>
        <v>0</v>
      </c>
      <c r="K65" s="189"/>
    </row>
    <row r="66" s="7" customFormat="1" ht="24.96" customHeight="1">
      <c r="B66" s="176"/>
      <c r="C66" s="177"/>
      <c r="D66" s="178" t="s">
        <v>1796</v>
      </c>
      <c r="E66" s="179"/>
      <c r="F66" s="179"/>
      <c r="G66" s="179"/>
      <c r="H66" s="179"/>
      <c r="I66" s="180"/>
      <c r="J66" s="181">
        <f>J159</f>
        <v>0</v>
      </c>
      <c r="K66" s="182"/>
    </row>
    <row r="67" s="8" customFormat="1" ht="19.92" customHeight="1">
      <c r="B67" s="183"/>
      <c r="C67" s="184"/>
      <c r="D67" s="185" t="s">
        <v>1797</v>
      </c>
      <c r="E67" s="186"/>
      <c r="F67" s="186"/>
      <c r="G67" s="186"/>
      <c r="H67" s="186"/>
      <c r="I67" s="187"/>
      <c r="J67" s="188">
        <f>J160</f>
        <v>0</v>
      </c>
      <c r="K67" s="189"/>
    </row>
    <row r="68" s="8" customFormat="1" ht="19.92" customHeight="1">
      <c r="B68" s="183"/>
      <c r="C68" s="184"/>
      <c r="D68" s="185" t="s">
        <v>1798</v>
      </c>
      <c r="E68" s="186"/>
      <c r="F68" s="186"/>
      <c r="G68" s="186"/>
      <c r="H68" s="186"/>
      <c r="I68" s="187"/>
      <c r="J68" s="188">
        <f>J164</f>
        <v>0</v>
      </c>
      <c r="K68" s="189"/>
    </row>
    <row r="69" s="1" customFormat="1" ht="21.84" customHeight="1">
      <c r="B69" s="45"/>
      <c r="C69" s="46"/>
      <c r="D69" s="46"/>
      <c r="E69" s="46"/>
      <c r="F69" s="46"/>
      <c r="G69" s="46"/>
      <c r="H69" s="46"/>
      <c r="I69" s="143"/>
      <c r="J69" s="46"/>
      <c r="K69" s="50"/>
    </row>
    <row r="70" s="1" customFormat="1" ht="6.96" customHeight="1">
      <c r="B70" s="66"/>
      <c r="C70" s="67"/>
      <c r="D70" s="67"/>
      <c r="E70" s="67"/>
      <c r="F70" s="67"/>
      <c r="G70" s="67"/>
      <c r="H70" s="67"/>
      <c r="I70" s="165"/>
      <c r="J70" s="67"/>
      <c r="K70" s="68"/>
    </row>
    <row r="74" s="1" customFormat="1" ht="6.96" customHeight="1">
      <c r="B74" s="69"/>
      <c r="C74" s="70"/>
      <c r="D74" s="70"/>
      <c r="E74" s="70"/>
      <c r="F74" s="70"/>
      <c r="G74" s="70"/>
      <c r="H74" s="70"/>
      <c r="I74" s="168"/>
      <c r="J74" s="70"/>
      <c r="K74" s="70"/>
      <c r="L74" s="71"/>
    </row>
    <row r="75" s="1" customFormat="1" ht="36.96" customHeight="1">
      <c r="B75" s="45"/>
      <c r="C75" s="72" t="s">
        <v>152</v>
      </c>
      <c r="D75" s="73"/>
      <c r="E75" s="73"/>
      <c r="F75" s="73"/>
      <c r="G75" s="73"/>
      <c r="H75" s="73"/>
      <c r="I75" s="190"/>
      <c r="J75" s="73"/>
      <c r="K75" s="73"/>
      <c r="L75" s="71"/>
    </row>
    <row r="76" s="1" customFormat="1" ht="6.96" customHeight="1">
      <c r="B76" s="45"/>
      <c r="C76" s="73"/>
      <c r="D76" s="73"/>
      <c r="E76" s="73"/>
      <c r="F76" s="73"/>
      <c r="G76" s="73"/>
      <c r="H76" s="73"/>
      <c r="I76" s="190"/>
      <c r="J76" s="73"/>
      <c r="K76" s="73"/>
      <c r="L76" s="71"/>
    </row>
    <row r="77" s="1" customFormat="1" ht="14.4" customHeight="1">
      <c r="B77" s="45"/>
      <c r="C77" s="75" t="s">
        <v>18</v>
      </c>
      <c r="D77" s="73"/>
      <c r="E77" s="73"/>
      <c r="F77" s="73"/>
      <c r="G77" s="73"/>
      <c r="H77" s="73"/>
      <c r="I77" s="190"/>
      <c r="J77" s="73"/>
      <c r="K77" s="73"/>
      <c r="L77" s="71"/>
    </row>
    <row r="78" s="1" customFormat="1" ht="16.5" customHeight="1">
      <c r="B78" s="45"/>
      <c r="C78" s="73"/>
      <c r="D78" s="73"/>
      <c r="E78" s="191" t="str">
        <f>E7</f>
        <v>Náměstí Hloubětín</v>
      </c>
      <c r="F78" s="75"/>
      <c r="G78" s="75"/>
      <c r="H78" s="75"/>
      <c r="I78" s="190"/>
      <c r="J78" s="73"/>
      <c r="K78" s="73"/>
      <c r="L78" s="71"/>
    </row>
    <row r="79" s="1" customFormat="1" ht="14.4" customHeight="1">
      <c r="B79" s="45"/>
      <c r="C79" s="75" t="s">
        <v>139</v>
      </c>
      <c r="D79" s="73"/>
      <c r="E79" s="73"/>
      <c r="F79" s="73"/>
      <c r="G79" s="73"/>
      <c r="H79" s="73"/>
      <c r="I79" s="190"/>
      <c r="J79" s="73"/>
      <c r="K79" s="73"/>
      <c r="L79" s="71"/>
    </row>
    <row r="80" s="1" customFormat="1" ht="17.25" customHeight="1">
      <c r="B80" s="45"/>
      <c r="C80" s="73"/>
      <c r="D80" s="73"/>
      <c r="E80" s="81" t="str">
        <f>E9</f>
        <v>TZB vně - Přípojka k - TZB vně - Přípojka kanalizace</v>
      </c>
      <c r="F80" s="73"/>
      <c r="G80" s="73"/>
      <c r="H80" s="73"/>
      <c r="I80" s="190"/>
      <c r="J80" s="73"/>
      <c r="K80" s="73"/>
      <c r="L80" s="71"/>
    </row>
    <row r="81" s="1" customFormat="1" ht="6.96" customHeight="1">
      <c r="B81" s="45"/>
      <c r="C81" s="73"/>
      <c r="D81" s="73"/>
      <c r="E81" s="73"/>
      <c r="F81" s="73"/>
      <c r="G81" s="73"/>
      <c r="H81" s="73"/>
      <c r="I81" s="190"/>
      <c r="J81" s="73"/>
      <c r="K81" s="73"/>
      <c r="L81" s="71"/>
    </row>
    <row r="82" s="1" customFormat="1" ht="18" customHeight="1">
      <c r="B82" s="45"/>
      <c r="C82" s="75" t="s">
        <v>23</v>
      </c>
      <c r="D82" s="73"/>
      <c r="E82" s="73"/>
      <c r="F82" s="192" t="str">
        <f>F12</f>
        <v xml:space="preserve"> </v>
      </c>
      <c r="G82" s="73"/>
      <c r="H82" s="73"/>
      <c r="I82" s="193" t="s">
        <v>25</v>
      </c>
      <c r="J82" s="84" t="str">
        <f>IF(J12="","",J12)</f>
        <v>6. 6. 2018</v>
      </c>
      <c r="K82" s="73"/>
      <c r="L82" s="71"/>
    </row>
    <row r="83" s="1" customFormat="1" ht="6.96" customHeight="1">
      <c r="B83" s="45"/>
      <c r="C83" s="73"/>
      <c r="D83" s="73"/>
      <c r="E83" s="73"/>
      <c r="F83" s="73"/>
      <c r="G83" s="73"/>
      <c r="H83" s="73"/>
      <c r="I83" s="190"/>
      <c r="J83" s="73"/>
      <c r="K83" s="73"/>
      <c r="L83" s="71"/>
    </row>
    <row r="84" s="1" customFormat="1">
      <c r="B84" s="45"/>
      <c r="C84" s="75" t="s">
        <v>27</v>
      </c>
      <c r="D84" s="73"/>
      <c r="E84" s="73"/>
      <c r="F84" s="192" t="str">
        <f>E15</f>
        <v xml:space="preserve"> </v>
      </c>
      <c r="G84" s="73"/>
      <c r="H84" s="73"/>
      <c r="I84" s="193" t="s">
        <v>33</v>
      </c>
      <c r="J84" s="192" t="str">
        <f>E21</f>
        <v xml:space="preserve"> </v>
      </c>
      <c r="K84" s="73"/>
      <c r="L84" s="71"/>
    </row>
    <row r="85" s="1" customFormat="1" ht="14.4" customHeight="1">
      <c r="B85" s="45"/>
      <c r="C85" s="75" t="s">
        <v>31</v>
      </c>
      <c r="D85" s="73"/>
      <c r="E85" s="73"/>
      <c r="F85" s="192" t="str">
        <f>IF(E18="","",E18)</f>
        <v/>
      </c>
      <c r="G85" s="73"/>
      <c r="H85" s="73"/>
      <c r="I85" s="190"/>
      <c r="J85" s="73"/>
      <c r="K85" s="73"/>
      <c r="L85" s="71"/>
    </row>
    <row r="86" s="1" customFormat="1" ht="10.32" customHeight="1">
      <c r="B86" s="45"/>
      <c r="C86" s="73"/>
      <c r="D86" s="73"/>
      <c r="E86" s="73"/>
      <c r="F86" s="73"/>
      <c r="G86" s="73"/>
      <c r="H86" s="73"/>
      <c r="I86" s="190"/>
      <c r="J86" s="73"/>
      <c r="K86" s="73"/>
      <c r="L86" s="71"/>
    </row>
    <row r="87" s="9" customFormat="1" ht="29.28" customHeight="1">
      <c r="B87" s="194"/>
      <c r="C87" s="195" t="s">
        <v>153</v>
      </c>
      <c r="D87" s="196" t="s">
        <v>56</v>
      </c>
      <c r="E87" s="196" t="s">
        <v>52</v>
      </c>
      <c r="F87" s="196" t="s">
        <v>154</v>
      </c>
      <c r="G87" s="196" t="s">
        <v>155</v>
      </c>
      <c r="H87" s="196" t="s">
        <v>156</v>
      </c>
      <c r="I87" s="197" t="s">
        <v>157</v>
      </c>
      <c r="J87" s="196" t="s">
        <v>143</v>
      </c>
      <c r="K87" s="198" t="s">
        <v>158</v>
      </c>
      <c r="L87" s="199"/>
      <c r="M87" s="101" t="s">
        <v>159</v>
      </c>
      <c r="N87" s="102" t="s">
        <v>41</v>
      </c>
      <c r="O87" s="102" t="s">
        <v>160</v>
      </c>
      <c r="P87" s="102" t="s">
        <v>161</v>
      </c>
      <c r="Q87" s="102" t="s">
        <v>162</v>
      </c>
      <c r="R87" s="102" t="s">
        <v>163</v>
      </c>
      <c r="S87" s="102" t="s">
        <v>164</v>
      </c>
      <c r="T87" s="103" t="s">
        <v>165</v>
      </c>
    </row>
    <row r="88" s="1" customFormat="1" ht="29.28" customHeight="1">
      <c r="B88" s="45"/>
      <c r="C88" s="107" t="s">
        <v>144</v>
      </c>
      <c r="D88" s="73"/>
      <c r="E88" s="73"/>
      <c r="F88" s="73"/>
      <c r="G88" s="73"/>
      <c r="H88" s="73"/>
      <c r="I88" s="190"/>
      <c r="J88" s="200">
        <f>BK88</f>
        <v>0</v>
      </c>
      <c r="K88" s="73"/>
      <c r="L88" s="71"/>
      <c r="M88" s="104"/>
      <c r="N88" s="105"/>
      <c r="O88" s="105"/>
      <c r="P88" s="201">
        <f>P89+P159</f>
        <v>0</v>
      </c>
      <c r="Q88" s="105"/>
      <c r="R88" s="201">
        <f>R89+R159</f>
        <v>0</v>
      </c>
      <c r="S88" s="105"/>
      <c r="T88" s="202">
        <f>T89+T159</f>
        <v>0</v>
      </c>
      <c r="AT88" s="23" t="s">
        <v>70</v>
      </c>
      <c r="AU88" s="23" t="s">
        <v>145</v>
      </c>
      <c r="BK88" s="203">
        <f>BK89+BK159</f>
        <v>0</v>
      </c>
    </row>
    <row r="89" s="10" customFormat="1" ht="37.44" customHeight="1">
      <c r="B89" s="204"/>
      <c r="C89" s="205"/>
      <c r="D89" s="206" t="s">
        <v>70</v>
      </c>
      <c r="E89" s="207" t="s">
        <v>166</v>
      </c>
      <c r="F89" s="207" t="s">
        <v>167</v>
      </c>
      <c r="G89" s="205"/>
      <c r="H89" s="205"/>
      <c r="I89" s="208"/>
      <c r="J89" s="209">
        <f>BK89</f>
        <v>0</v>
      </c>
      <c r="K89" s="205"/>
      <c r="L89" s="210"/>
      <c r="M89" s="211"/>
      <c r="N89" s="212"/>
      <c r="O89" s="212"/>
      <c r="P89" s="213">
        <f>P90+P125+P127+P131+P137+P143+P148+P155</f>
        <v>0</v>
      </c>
      <c r="Q89" s="212"/>
      <c r="R89" s="213">
        <f>R90+R125+R127+R131+R137+R143+R148+R155</f>
        <v>0</v>
      </c>
      <c r="S89" s="212"/>
      <c r="T89" s="214">
        <f>T90+T125+T127+T131+T137+T143+T148+T155</f>
        <v>0</v>
      </c>
      <c r="AR89" s="215" t="s">
        <v>79</v>
      </c>
      <c r="AT89" s="216" t="s">
        <v>70</v>
      </c>
      <c r="AU89" s="216" t="s">
        <v>71</v>
      </c>
      <c r="AY89" s="215" t="s">
        <v>168</v>
      </c>
      <c r="BK89" s="217">
        <f>BK90+BK125+BK127+BK131+BK137+BK143+BK148+BK155</f>
        <v>0</v>
      </c>
    </row>
    <row r="90" s="10" customFormat="1" ht="19.92" customHeight="1">
      <c r="B90" s="204"/>
      <c r="C90" s="205"/>
      <c r="D90" s="206" t="s">
        <v>70</v>
      </c>
      <c r="E90" s="218" t="s">
        <v>79</v>
      </c>
      <c r="F90" s="218" t="s">
        <v>169</v>
      </c>
      <c r="G90" s="205"/>
      <c r="H90" s="205"/>
      <c r="I90" s="208"/>
      <c r="J90" s="219">
        <f>BK90</f>
        <v>0</v>
      </c>
      <c r="K90" s="205"/>
      <c r="L90" s="210"/>
      <c r="M90" s="211"/>
      <c r="N90" s="212"/>
      <c r="O90" s="212"/>
      <c r="P90" s="213">
        <f>SUM(P91:P124)</f>
        <v>0</v>
      </c>
      <c r="Q90" s="212"/>
      <c r="R90" s="213">
        <f>SUM(R91:R124)</f>
        <v>0</v>
      </c>
      <c r="S90" s="212"/>
      <c r="T90" s="214">
        <f>SUM(T91:T124)</f>
        <v>0</v>
      </c>
      <c r="AR90" s="215" t="s">
        <v>79</v>
      </c>
      <c r="AT90" s="216" t="s">
        <v>70</v>
      </c>
      <c r="AU90" s="216" t="s">
        <v>79</v>
      </c>
      <c r="AY90" s="215" t="s">
        <v>168</v>
      </c>
      <c r="BK90" s="217">
        <f>SUM(BK91:BK124)</f>
        <v>0</v>
      </c>
    </row>
    <row r="91" s="1" customFormat="1" ht="51" customHeight="1">
      <c r="B91" s="45"/>
      <c r="C91" s="220" t="s">
        <v>79</v>
      </c>
      <c r="D91" s="220" t="s">
        <v>170</v>
      </c>
      <c r="E91" s="221" t="s">
        <v>1961</v>
      </c>
      <c r="F91" s="222" t="s">
        <v>1962</v>
      </c>
      <c r="G91" s="223" t="s">
        <v>173</v>
      </c>
      <c r="H91" s="224">
        <v>26</v>
      </c>
      <c r="I91" s="225"/>
      <c r="J91" s="226">
        <f>ROUND(I91*H91,2)</f>
        <v>0</v>
      </c>
      <c r="K91" s="222" t="s">
        <v>174</v>
      </c>
      <c r="L91" s="71"/>
      <c r="M91" s="227" t="s">
        <v>21</v>
      </c>
      <c r="N91" s="228" t="s">
        <v>42</v>
      </c>
      <c r="O91" s="46"/>
      <c r="P91" s="229">
        <f>O91*H91</f>
        <v>0</v>
      </c>
      <c r="Q91" s="229">
        <v>0</v>
      </c>
      <c r="R91" s="229">
        <f>Q91*H91</f>
        <v>0</v>
      </c>
      <c r="S91" s="229">
        <v>0</v>
      </c>
      <c r="T91" s="230">
        <f>S91*H91</f>
        <v>0</v>
      </c>
      <c r="AR91" s="23" t="s">
        <v>175</v>
      </c>
      <c r="AT91" s="23" t="s">
        <v>170</v>
      </c>
      <c r="AU91" s="23" t="s">
        <v>81</v>
      </c>
      <c r="AY91" s="23" t="s">
        <v>168</v>
      </c>
      <c r="BE91" s="231">
        <f>IF(N91="základní",J91,0)</f>
        <v>0</v>
      </c>
      <c r="BF91" s="231">
        <f>IF(N91="snížená",J91,0)</f>
        <v>0</v>
      </c>
      <c r="BG91" s="231">
        <f>IF(N91="zákl. přenesená",J91,0)</f>
        <v>0</v>
      </c>
      <c r="BH91" s="231">
        <f>IF(N91="sníž. přenesená",J91,0)</f>
        <v>0</v>
      </c>
      <c r="BI91" s="231">
        <f>IF(N91="nulová",J91,0)</f>
        <v>0</v>
      </c>
      <c r="BJ91" s="23" t="s">
        <v>79</v>
      </c>
      <c r="BK91" s="231">
        <f>ROUND(I91*H91,2)</f>
        <v>0</v>
      </c>
      <c r="BL91" s="23" t="s">
        <v>175</v>
      </c>
      <c r="BM91" s="23" t="s">
        <v>81</v>
      </c>
    </row>
    <row r="92" s="11" customFormat="1">
      <c r="B92" s="235"/>
      <c r="C92" s="236"/>
      <c r="D92" s="232" t="s">
        <v>182</v>
      </c>
      <c r="E92" s="237" t="s">
        <v>21</v>
      </c>
      <c r="F92" s="238" t="s">
        <v>2116</v>
      </c>
      <c r="G92" s="236"/>
      <c r="H92" s="239">
        <v>26</v>
      </c>
      <c r="I92" s="240"/>
      <c r="J92" s="236"/>
      <c r="K92" s="236"/>
      <c r="L92" s="241"/>
      <c r="M92" s="242"/>
      <c r="N92" s="243"/>
      <c r="O92" s="243"/>
      <c r="P92" s="243"/>
      <c r="Q92" s="243"/>
      <c r="R92" s="243"/>
      <c r="S92" s="243"/>
      <c r="T92" s="244"/>
      <c r="AT92" s="245" t="s">
        <v>182</v>
      </c>
      <c r="AU92" s="245" t="s">
        <v>81</v>
      </c>
      <c r="AV92" s="11" t="s">
        <v>81</v>
      </c>
      <c r="AW92" s="11" t="s">
        <v>34</v>
      </c>
      <c r="AX92" s="11" t="s">
        <v>71</v>
      </c>
      <c r="AY92" s="245" t="s">
        <v>168</v>
      </c>
    </row>
    <row r="93" s="12" customFormat="1">
      <c r="B93" s="246"/>
      <c r="C93" s="247"/>
      <c r="D93" s="232" t="s">
        <v>182</v>
      </c>
      <c r="E93" s="248" t="s">
        <v>21</v>
      </c>
      <c r="F93" s="249" t="s">
        <v>184</v>
      </c>
      <c r="G93" s="247"/>
      <c r="H93" s="250">
        <v>26</v>
      </c>
      <c r="I93" s="251"/>
      <c r="J93" s="247"/>
      <c r="K93" s="247"/>
      <c r="L93" s="252"/>
      <c r="M93" s="253"/>
      <c r="N93" s="254"/>
      <c r="O93" s="254"/>
      <c r="P93" s="254"/>
      <c r="Q93" s="254"/>
      <c r="R93" s="254"/>
      <c r="S93" s="254"/>
      <c r="T93" s="255"/>
      <c r="AT93" s="256" t="s">
        <v>182</v>
      </c>
      <c r="AU93" s="256" t="s">
        <v>81</v>
      </c>
      <c r="AV93" s="12" t="s">
        <v>175</v>
      </c>
      <c r="AW93" s="12" t="s">
        <v>34</v>
      </c>
      <c r="AX93" s="12" t="s">
        <v>79</v>
      </c>
      <c r="AY93" s="256" t="s">
        <v>168</v>
      </c>
    </row>
    <row r="94" s="1" customFormat="1" ht="38.25" customHeight="1">
      <c r="B94" s="45"/>
      <c r="C94" s="220" t="s">
        <v>81</v>
      </c>
      <c r="D94" s="220" t="s">
        <v>170</v>
      </c>
      <c r="E94" s="221" t="s">
        <v>1964</v>
      </c>
      <c r="F94" s="222" t="s">
        <v>1965</v>
      </c>
      <c r="G94" s="223" t="s">
        <v>173</v>
      </c>
      <c r="H94" s="224">
        <v>26</v>
      </c>
      <c r="I94" s="225"/>
      <c r="J94" s="226">
        <f>ROUND(I94*H94,2)</f>
        <v>0</v>
      </c>
      <c r="K94" s="222" t="s">
        <v>174</v>
      </c>
      <c r="L94" s="71"/>
      <c r="M94" s="227" t="s">
        <v>21</v>
      </c>
      <c r="N94" s="228" t="s">
        <v>42</v>
      </c>
      <c r="O94" s="46"/>
      <c r="P94" s="229">
        <f>O94*H94</f>
        <v>0</v>
      </c>
      <c r="Q94" s="229">
        <v>0</v>
      </c>
      <c r="R94" s="229">
        <f>Q94*H94</f>
        <v>0</v>
      </c>
      <c r="S94" s="229">
        <v>0</v>
      </c>
      <c r="T94" s="230">
        <f>S94*H94</f>
        <v>0</v>
      </c>
      <c r="AR94" s="23" t="s">
        <v>175</v>
      </c>
      <c r="AT94" s="23" t="s">
        <v>170</v>
      </c>
      <c r="AU94" s="23" t="s">
        <v>81</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175</v>
      </c>
      <c r="BM94" s="23" t="s">
        <v>175</v>
      </c>
    </row>
    <row r="95" s="1" customFormat="1" ht="38.25" customHeight="1">
      <c r="B95" s="45"/>
      <c r="C95" s="220" t="s">
        <v>185</v>
      </c>
      <c r="D95" s="220" t="s">
        <v>170</v>
      </c>
      <c r="E95" s="221" t="s">
        <v>1966</v>
      </c>
      <c r="F95" s="222" t="s">
        <v>1967</v>
      </c>
      <c r="G95" s="223" t="s">
        <v>173</v>
      </c>
      <c r="H95" s="224">
        <v>26</v>
      </c>
      <c r="I95" s="225"/>
      <c r="J95" s="226">
        <f>ROUND(I95*H95,2)</f>
        <v>0</v>
      </c>
      <c r="K95" s="222" t="s">
        <v>174</v>
      </c>
      <c r="L95" s="71"/>
      <c r="M95" s="227" t="s">
        <v>21</v>
      </c>
      <c r="N95" s="228" t="s">
        <v>42</v>
      </c>
      <c r="O95" s="46"/>
      <c r="P95" s="229">
        <f>O95*H95</f>
        <v>0</v>
      </c>
      <c r="Q95" s="229">
        <v>0</v>
      </c>
      <c r="R95" s="229">
        <f>Q95*H95</f>
        <v>0</v>
      </c>
      <c r="S95" s="229">
        <v>0</v>
      </c>
      <c r="T95" s="230">
        <f>S95*H95</f>
        <v>0</v>
      </c>
      <c r="AR95" s="23" t="s">
        <v>175</v>
      </c>
      <c r="AT95" s="23" t="s">
        <v>170</v>
      </c>
      <c r="AU95" s="23" t="s">
        <v>81</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175</v>
      </c>
      <c r="BM95" s="23" t="s">
        <v>198</v>
      </c>
    </row>
    <row r="96" s="1" customFormat="1" ht="38.25" customHeight="1">
      <c r="B96" s="45"/>
      <c r="C96" s="220" t="s">
        <v>175</v>
      </c>
      <c r="D96" s="220" t="s">
        <v>170</v>
      </c>
      <c r="E96" s="221" t="s">
        <v>1874</v>
      </c>
      <c r="F96" s="222" t="s">
        <v>1875</v>
      </c>
      <c r="G96" s="223" t="s">
        <v>205</v>
      </c>
      <c r="H96" s="224">
        <v>104</v>
      </c>
      <c r="I96" s="225"/>
      <c r="J96" s="226">
        <f>ROUND(I96*H96,2)</f>
        <v>0</v>
      </c>
      <c r="K96" s="222" t="s">
        <v>174</v>
      </c>
      <c r="L96" s="71"/>
      <c r="M96" s="227" t="s">
        <v>21</v>
      </c>
      <c r="N96" s="228" t="s">
        <v>42</v>
      </c>
      <c r="O96" s="46"/>
      <c r="P96" s="229">
        <f>O96*H96</f>
        <v>0</v>
      </c>
      <c r="Q96" s="229">
        <v>0</v>
      </c>
      <c r="R96" s="229">
        <f>Q96*H96</f>
        <v>0</v>
      </c>
      <c r="S96" s="229">
        <v>0</v>
      </c>
      <c r="T96" s="230">
        <f>S96*H96</f>
        <v>0</v>
      </c>
      <c r="AR96" s="23" t="s">
        <v>175</v>
      </c>
      <c r="AT96" s="23" t="s">
        <v>170</v>
      </c>
      <c r="AU96" s="23" t="s">
        <v>81</v>
      </c>
      <c r="AY96" s="23" t="s">
        <v>168</v>
      </c>
      <c r="BE96" s="231">
        <f>IF(N96="základní",J96,0)</f>
        <v>0</v>
      </c>
      <c r="BF96" s="231">
        <f>IF(N96="snížená",J96,0)</f>
        <v>0</v>
      </c>
      <c r="BG96" s="231">
        <f>IF(N96="zákl. přenesená",J96,0)</f>
        <v>0</v>
      </c>
      <c r="BH96" s="231">
        <f>IF(N96="sníž. přenesená",J96,0)</f>
        <v>0</v>
      </c>
      <c r="BI96" s="231">
        <f>IF(N96="nulová",J96,0)</f>
        <v>0</v>
      </c>
      <c r="BJ96" s="23" t="s">
        <v>79</v>
      </c>
      <c r="BK96" s="231">
        <f>ROUND(I96*H96,2)</f>
        <v>0</v>
      </c>
      <c r="BL96" s="23" t="s">
        <v>175</v>
      </c>
      <c r="BM96" s="23" t="s">
        <v>208</v>
      </c>
    </row>
    <row r="97" s="11" customFormat="1">
      <c r="B97" s="235"/>
      <c r="C97" s="236"/>
      <c r="D97" s="232" t="s">
        <v>182</v>
      </c>
      <c r="E97" s="237" t="s">
        <v>21</v>
      </c>
      <c r="F97" s="238" t="s">
        <v>2117</v>
      </c>
      <c r="G97" s="236"/>
      <c r="H97" s="239">
        <v>104</v>
      </c>
      <c r="I97" s="240"/>
      <c r="J97" s="236"/>
      <c r="K97" s="236"/>
      <c r="L97" s="241"/>
      <c r="M97" s="242"/>
      <c r="N97" s="243"/>
      <c r="O97" s="243"/>
      <c r="P97" s="243"/>
      <c r="Q97" s="243"/>
      <c r="R97" s="243"/>
      <c r="S97" s="243"/>
      <c r="T97" s="244"/>
      <c r="AT97" s="245" t="s">
        <v>182</v>
      </c>
      <c r="AU97" s="245" t="s">
        <v>81</v>
      </c>
      <c r="AV97" s="11" t="s">
        <v>81</v>
      </c>
      <c r="AW97" s="11" t="s">
        <v>34</v>
      </c>
      <c r="AX97" s="11" t="s">
        <v>71</v>
      </c>
      <c r="AY97" s="245" t="s">
        <v>168</v>
      </c>
    </row>
    <row r="98" s="12" customFormat="1">
      <c r="B98" s="246"/>
      <c r="C98" s="247"/>
      <c r="D98" s="232" t="s">
        <v>182</v>
      </c>
      <c r="E98" s="248" t="s">
        <v>21</v>
      </c>
      <c r="F98" s="249" t="s">
        <v>184</v>
      </c>
      <c r="G98" s="247"/>
      <c r="H98" s="250">
        <v>104</v>
      </c>
      <c r="I98" s="251"/>
      <c r="J98" s="247"/>
      <c r="K98" s="247"/>
      <c r="L98" s="252"/>
      <c r="M98" s="253"/>
      <c r="N98" s="254"/>
      <c r="O98" s="254"/>
      <c r="P98" s="254"/>
      <c r="Q98" s="254"/>
      <c r="R98" s="254"/>
      <c r="S98" s="254"/>
      <c r="T98" s="255"/>
      <c r="AT98" s="256" t="s">
        <v>182</v>
      </c>
      <c r="AU98" s="256" t="s">
        <v>81</v>
      </c>
      <c r="AV98" s="12" t="s">
        <v>175</v>
      </c>
      <c r="AW98" s="12" t="s">
        <v>34</v>
      </c>
      <c r="AX98" s="12" t="s">
        <v>79</v>
      </c>
      <c r="AY98" s="256" t="s">
        <v>168</v>
      </c>
    </row>
    <row r="99" s="1" customFormat="1" ht="38.25" customHeight="1">
      <c r="B99" s="45"/>
      <c r="C99" s="220" t="s">
        <v>192</v>
      </c>
      <c r="D99" s="220" t="s">
        <v>170</v>
      </c>
      <c r="E99" s="221" t="s">
        <v>1810</v>
      </c>
      <c r="F99" s="222" t="s">
        <v>1811</v>
      </c>
      <c r="G99" s="223" t="s">
        <v>205</v>
      </c>
      <c r="H99" s="224">
        <v>31.199999999999999</v>
      </c>
      <c r="I99" s="225"/>
      <c r="J99" s="226">
        <f>ROUND(I99*H99,2)</f>
        <v>0</v>
      </c>
      <c r="K99" s="222" t="s">
        <v>174</v>
      </c>
      <c r="L99" s="71"/>
      <c r="M99" s="227" t="s">
        <v>21</v>
      </c>
      <c r="N99" s="228" t="s">
        <v>42</v>
      </c>
      <c r="O99" s="46"/>
      <c r="P99" s="229">
        <f>O99*H99</f>
        <v>0</v>
      </c>
      <c r="Q99" s="229">
        <v>0</v>
      </c>
      <c r="R99" s="229">
        <f>Q99*H99</f>
        <v>0</v>
      </c>
      <c r="S99" s="229">
        <v>0</v>
      </c>
      <c r="T99" s="230">
        <f>S99*H99</f>
        <v>0</v>
      </c>
      <c r="AR99" s="23" t="s">
        <v>175</v>
      </c>
      <c r="AT99" s="23" t="s">
        <v>170</v>
      </c>
      <c r="AU99" s="23" t="s">
        <v>81</v>
      </c>
      <c r="AY99" s="23" t="s">
        <v>168</v>
      </c>
      <c r="BE99" s="231">
        <f>IF(N99="základní",J99,0)</f>
        <v>0</v>
      </c>
      <c r="BF99" s="231">
        <f>IF(N99="snížená",J99,0)</f>
        <v>0</v>
      </c>
      <c r="BG99" s="231">
        <f>IF(N99="zákl. přenesená",J99,0)</f>
        <v>0</v>
      </c>
      <c r="BH99" s="231">
        <f>IF(N99="sníž. přenesená",J99,0)</f>
        <v>0</v>
      </c>
      <c r="BI99" s="231">
        <f>IF(N99="nulová",J99,0)</f>
        <v>0</v>
      </c>
      <c r="BJ99" s="23" t="s">
        <v>79</v>
      </c>
      <c r="BK99" s="231">
        <f>ROUND(I99*H99,2)</f>
        <v>0</v>
      </c>
      <c r="BL99" s="23" t="s">
        <v>175</v>
      </c>
      <c r="BM99" s="23" t="s">
        <v>217</v>
      </c>
    </row>
    <row r="100" s="13" customFormat="1">
      <c r="B100" s="276"/>
      <c r="C100" s="277"/>
      <c r="D100" s="232" t="s">
        <v>182</v>
      </c>
      <c r="E100" s="278" t="s">
        <v>21</v>
      </c>
      <c r="F100" s="279" t="s">
        <v>1804</v>
      </c>
      <c r="G100" s="277"/>
      <c r="H100" s="278" t="s">
        <v>21</v>
      </c>
      <c r="I100" s="280"/>
      <c r="J100" s="277"/>
      <c r="K100" s="277"/>
      <c r="L100" s="281"/>
      <c r="M100" s="282"/>
      <c r="N100" s="283"/>
      <c r="O100" s="283"/>
      <c r="P100" s="283"/>
      <c r="Q100" s="283"/>
      <c r="R100" s="283"/>
      <c r="S100" s="283"/>
      <c r="T100" s="284"/>
      <c r="AT100" s="285" t="s">
        <v>182</v>
      </c>
      <c r="AU100" s="285" t="s">
        <v>81</v>
      </c>
      <c r="AV100" s="13" t="s">
        <v>79</v>
      </c>
      <c r="AW100" s="13" t="s">
        <v>34</v>
      </c>
      <c r="AX100" s="13" t="s">
        <v>71</v>
      </c>
      <c r="AY100" s="285" t="s">
        <v>168</v>
      </c>
    </row>
    <row r="101" s="13" customFormat="1">
      <c r="B101" s="276"/>
      <c r="C101" s="277"/>
      <c r="D101" s="232" t="s">
        <v>182</v>
      </c>
      <c r="E101" s="278" t="s">
        <v>21</v>
      </c>
      <c r="F101" s="279" t="s">
        <v>1877</v>
      </c>
      <c r="G101" s="277"/>
      <c r="H101" s="278" t="s">
        <v>21</v>
      </c>
      <c r="I101" s="280"/>
      <c r="J101" s="277"/>
      <c r="K101" s="277"/>
      <c r="L101" s="281"/>
      <c r="M101" s="282"/>
      <c r="N101" s="283"/>
      <c r="O101" s="283"/>
      <c r="P101" s="283"/>
      <c r="Q101" s="283"/>
      <c r="R101" s="283"/>
      <c r="S101" s="283"/>
      <c r="T101" s="284"/>
      <c r="AT101" s="285" t="s">
        <v>182</v>
      </c>
      <c r="AU101" s="285" t="s">
        <v>81</v>
      </c>
      <c r="AV101" s="13" t="s">
        <v>79</v>
      </c>
      <c r="AW101" s="13" t="s">
        <v>34</v>
      </c>
      <c r="AX101" s="13" t="s">
        <v>71</v>
      </c>
      <c r="AY101" s="285" t="s">
        <v>168</v>
      </c>
    </row>
    <row r="102" s="11" customFormat="1">
      <c r="B102" s="235"/>
      <c r="C102" s="236"/>
      <c r="D102" s="232" t="s">
        <v>182</v>
      </c>
      <c r="E102" s="237" t="s">
        <v>21</v>
      </c>
      <c r="F102" s="238" t="s">
        <v>2118</v>
      </c>
      <c r="G102" s="236"/>
      <c r="H102" s="239">
        <v>31.199999999999999</v>
      </c>
      <c r="I102" s="240"/>
      <c r="J102" s="236"/>
      <c r="K102" s="236"/>
      <c r="L102" s="241"/>
      <c r="M102" s="242"/>
      <c r="N102" s="243"/>
      <c r="O102" s="243"/>
      <c r="P102" s="243"/>
      <c r="Q102" s="243"/>
      <c r="R102" s="243"/>
      <c r="S102" s="243"/>
      <c r="T102" s="244"/>
      <c r="AT102" s="245" t="s">
        <v>182</v>
      </c>
      <c r="AU102" s="245" t="s">
        <v>81</v>
      </c>
      <c r="AV102" s="11" t="s">
        <v>81</v>
      </c>
      <c r="AW102" s="11" t="s">
        <v>34</v>
      </c>
      <c r="AX102" s="11" t="s">
        <v>71</v>
      </c>
      <c r="AY102" s="245" t="s">
        <v>168</v>
      </c>
    </row>
    <row r="103" s="12" customFormat="1">
      <c r="B103" s="246"/>
      <c r="C103" s="247"/>
      <c r="D103" s="232" t="s">
        <v>182</v>
      </c>
      <c r="E103" s="248" t="s">
        <v>21</v>
      </c>
      <c r="F103" s="249" t="s">
        <v>184</v>
      </c>
      <c r="G103" s="247"/>
      <c r="H103" s="250">
        <v>31.199999999999999</v>
      </c>
      <c r="I103" s="251"/>
      <c r="J103" s="247"/>
      <c r="K103" s="247"/>
      <c r="L103" s="252"/>
      <c r="M103" s="253"/>
      <c r="N103" s="254"/>
      <c r="O103" s="254"/>
      <c r="P103" s="254"/>
      <c r="Q103" s="254"/>
      <c r="R103" s="254"/>
      <c r="S103" s="254"/>
      <c r="T103" s="255"/>
      <c r="AT103" s="256" t="s">
        <v>182</v>
      </c>
      <c r="AU103" s="256" t="s">
        <v>81</v>
      </c>
      <c r="AV103" s="12" t="s">
        <v>175</v>
      </c>
      <c r="AW103" s="12" t="s">
        <v>34</v>
      </c>
      <c r="AX103" s="12" t="s">
        <v>79</v>
      </c>
      <c r="AY103" s="256" t="s">
        <v>168</v>
      </c>
    </row>
    <row r="104" s="1" customFormat="1" ht="25.5" customHeight="1">
      <c r="B104" s="45"/>
      <c r="C104" s="220" t="s">
        <v>198</v>
      </c>
      <c r="D104" s="220" t="s">
        <v>170</v>
      </c>
      <c r="E104" s="221" t="s">
        <v>1814</v>
      </c>
      <c r="F104" s="222" t="s">
        <v>1815</v>
      </c>
      <c r="G104" s="223" t="s">
        <v>173</v>
      </c>
      <c r="H104" s="224">
        <v>104</v>
      </c>
      <c r="I104" s="225"/>
      <c r="J104" s="226">
        <f>ROUND(I104*H104,2)</f>
        <v>0</v>
      </c>
      <c r="K104" s="222" t="s">
        <v>174</v>
      </c>
      <c r="L104" s="71"/>
      <c r="M104" s="227" t="s">
        <v>21</v>
      </c>
      <c r="N104" s="228" t="s">
        <v>42</v>
      </c>
      <c r="O104" s="46"/>
      <c r="P104" s="229">
        <f>O104*H104</f>
        <v>0</v>
      </c>
      <c r="Q104" s="229">
        <v>0</v>
      </c>
      <c r="R104" s="229">
        <f>Q104*H104</f>
        <v>0</v>
      </c>
      <c r="S104" s="229">
        <v>0</v>
      </c>
      <c r="T104" s="230">
        <f>S104*H104</f>
        <v>0</v>
      </c>
      <c r="AR104" s="23" t="s">
        <v>175</v>
      </c>
      <c r="AT104" s="23" t="s">
        <v>170</v>
      </c>
      <c r="AU104" s="23" t="s">
        <v>81</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227</v>
      </c>
    </row>
    <row r="105" s="11" customFormat="1">
      <c r="B105" s="235"/>
      <c r="C105" s="236"/>
      <c r="D105" s="232" t="s">
        <v>182</v>
      </c>
      <c r="E105" s="237" t="s">
        <v>21</v>
      </c>
      <c r="F105" s="238" t="s">
        <v>2117</v>
      </c>
      <c r="G105" s="236"/>
      <c r="H105" s="239">
        <v>104</v>
      </c>
      <c r="I105" s="240"/>
      <c r="J105" s="236"/>
      <c r="K105" s="236"/>
      <c r="L105" s="241"/>
      <c r="M105" s="242"/>
      <c r="N105" s="243"/>
      <c r="O105" s="243"/>
      <c r="P105" s="243"/>
      <c r="Q105" s="243"/>
      <c r="R105" s="243"/>
      <c r="S105" s="243"/>
      <c r="T105" s="244"/>
      <c r="AT105" s="245" t="s">
        <v>182</v>
      </c>
      <c r="AU105" s="245" t="s">
        <v>81</v>
      </c>
      <c r="AV105" s="11" t="s">
        <v>81</v>
      </c>
      <c r="AW105" s="11" t="s">
        <v>34</v>
      </c>
      <c r="AX105" s="11" t="s">
        <v>71</v>
      </c>
      <c r="AY105" s="245" t="s">
        <v>168</v>
      </c>
    </row>
    <row r="106" s="12" customFormat="1">
      <c r="B106" s="246"/>
      <c r="C106" s="247"/>
      <c r="D106" s="232" t="s">
        <v>182</v>
      </c>
      <c r="E106" s="248" t="s">
        <v>21</v>
      </c>
      <c r="F106" s="249" t="s">
        <v>184</v>
      </c>
      <c r="G106" s="247"/>
      <c r="H106" s="250">
        <v>104</v>
      </c>
      <c r="I106" s="251"/>
      <c r="J106" s="247"/>
      <c r="K106" s="247"/>
      <c r="L106" s="252"/>
      <c r="M106" s="253"/>
      <c r="N106" s="254"/>
      <c r="O106" s="254"/>
      <c r="P106" s="254"/>
      <c r="Q106" s="254"/>
      <c r="R106" s="254"/>
      <c r="S106" s="254"/>
      <c r="T106" s="255"/>
      <c r="AT106" s="256" t="s">
        <v>182</v>
      </c>
      <c r="AU106" s="256" t="s">
        <v>81</v>
      </c>
      <c r="AV106" s="12" t="s">
        <v>175</v>
      </c>
      <c r="AW106" s="12" t="s">
        <v>34</v>
      </c>
      <c r="AX106" s="12" t="s">
        <v>79</v>
      </c>
      <c r="AY106" s="256" t="s">
        <v>168</v>
      </c>
    </row>
    <row r="107" s="1" customFormat="1" ht="38.25" customHeight="1">
      <c r="B107" s="45"/>
      <c r="C107" s="220" t="s">
        <v>202</v>
      </c>
      <c r="D107" s="220" t="s">
        <v>170</v>
      </c>
      <c r="E107" s="221" t="s">
        <v>1817</v>
      </c>
      <c r="F107" s="222" t="s">
        <v>1818</v>
      </c>
      <c r="G107" s="223" t="s">
        <v>173</v>
      </c>
      <c r="H107" s="224">
        <v>104</v>
      </c>
      <c r="I107" s="225"/>
      <c r="J107" s="226">
        <f>ROUND(I107*H107,2)</f>
        <v>0</v>
      </c>
      <c r="K107" s="222" t="s">
        <v>174</v>
      </c>
      <c r="L107" s="71"/>
      <c r="M107" s="227" t="s">
        <v>21</v>
      </c>
      <c r="N107" s="228" t="s">
        <v>42</v>
      </c>
      <c r="O107" s="46"/>
      <c r="P107" s="229">
        <f>O107*H107</f>
        <v>0</v>
      </c>
      <c r="Q107" s="229">
        <v>0</v>
      </c>
      <c r="R107" s="229">
        <f>Q107*H107</f>
        <v>0</v>
      </c>
      <c r="S107" s="229">
        <v>0</v>
      </c>
      <c r="T107" s="230">
        <f>S107*H107</f>
        <v>0</v>
      </c>
      <c r="AR107" s="23" t="s">
        <v>175</v>
      </c>
      <c r="AT107" s="23" t="s">
        <v>170</v>
      </c>
      <c r="AU107" s="23" t="s">
        <v>81</v>
      </c>
      <c r="AY107" s="23" t="s">
        <v>168</v>
      </c>
      <c r="BE107" s="231">
        <f>IF(N107="základní",J107,0)</f>
        <v>0</v>
      </c>
      <c r="BF107" s="231">
        <f>IF(N107="snížená",J107,0)</f>
        <v>0</v>
      </c>
      <c r="BG107" s="231">
        <f>IF(N107="zákl. přenesená",J107,0)</f>
        <v>0</v>
      </c>
      <c r="BH107" s="231">
        <f>IF(N107="sníž. přenesená",J107,0)</f>
        <v>0</v>
      </c>
      <c r="BI107" s="231">
        <f>IF(N107="nulová",J107,0)</f>
        <v>0</v>
      </c>
      <c r="BJ107" s="23" t="s">
        <v>79</v>
      </c>
      <c r="BK107" s="231">
        <f>ROUND(I107*H107,2)</f>
        <v>0</v>
      </c>
      <c r="BL107" s="23" t="s">
        <v>175</v>
      </c>
      <c r="BM107" s="23" t="s">
        <v>239</v>
      </c>
    </row>
    <row r="108" s="1" customFormat="1" ht="38.25" customHeight="1">
      <c r="B108" s="45"/>
      <c r="C108" s="220" t="s">
        <v>208</v>
      </c>
      <c r="D108" s="220" t="s">
        <v>170</v>
      </c>
      <c r="E108" s="221" t="s">
        <v>1819</v>
      </c>
      <c r="F108" s="222" t="s">
        <v>1820</v>
      </c>
      <c r="G108" s="223" t="s">
        <v>205</v>
      </c>
      <c r="H108" s="224">
        <v>104</v>
      </c>
      <c r="I108" s="225"/>
      <c r="J108" s="226">
        <f>ROUND(I108*H108,2)</f>
        <v>0</v>
      </c>
      <c r="K108" s="222" t="s">
        <v>174</v>
      </c>
      <c r="L108" s="71"/>
      <c r="M108" s="227" t="s">
        <v>21</v>
      </c>
      <c r="N108" s="228" t="s">
        <v>42</v>
      </c>
      <c r="O108" s="46"/>
      <c r="P108" s="229">
        <f>O108*H108</f>
        <v>0</v>
      </c>
      <c r="Q108" s="229">
        <v>0</v>
      </c>
      <c r="R108" s="229">
        <f>Q108*H108</f>
        <v>0</v>
      </c>
      <c r="S108" s="229">
        <v>0</v>
      </c>
      <c r="T108" s="230">
        <f>S108*H108</f>
        <v>0</v>
      </c>
      <c r="AR108" s="23" t="s">
        <v>175</v>
      </c>
      <c r="AT108" s="23" t="s">
        <v>170</v>
      </c>
      <c r="AU108" s="23" t="s">
        <v>81</v>
      </c>
      <c r="AY108" s="23" t="s">
        <v>168</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175</v>
      </c>
      <c r="BM108" s="23" t="s">
        <v>249</v>
      </c>
    </row>
    <row r="109" s="1" customFormat="1" ht="38.25" customHeight="1">
      <c r="B109" s="45"/>
      <c r="C109" s="220" t="s">
        <v>212</v>
      </c>
      <c r="D109" s="220" t="s">
        <v>170</v>
      </c>
      <c r="E109" s="221" t="s">
        <v>1821</v>
      </c>
      <c r="F109" s="222" t="s">
        <v>1822</v>
      </c>
      <c r="G109" s="223" t="s">
        <v>205</v>
      </c>
      <c r="H109" s="224">
        <v>176.80000000000001</v>
      </c>
      <c r="I109" s="225"/>
      <c r="J109" s="226">
        <f>ROUND(I109*H109,2)</f>
        <v>0</v>
      </c>
      <c r="K109" s="222" t="s">
        <v>174</v>
      </c>
      <c r="L109" s="71"/>
      <c r="M109" s="227" t="s">
        <v>21</v>
      </c>
      <c r="N109" s="228" t="s">
        <v>42</v>
      </c>
      <c r="O109" s="46"/>
      <c r="P109" s="229">
        <f>O109*H109</f>
        <v>0</v>
      </c>
      <c r="Q109" s="229">
        <v>0</v>
      </c>
      <c r="R109" s="229">
        <f>Q109*H109</f>
        <v>0</v>
      </c>
      <c r="S109" s="229">
        <v>0</v>
      </c>
      <c r="T109" s="230">
        <f>S109*H109</f>
        <v>0</v>
      </c>
      <c r="AR109" s="23" t="s">
        <v>175</v>
      </c>
      <c r="AT109" s="23" t="s">
        <v>170</v>
      </c>
      <c r="AU109" s="23" t="s">
        <v>81</v>
      </c>
      <c r="AY109" s="23" t="s">
        <v>168</v>
      </c>
      <c r="BE109" s="231">
        <f>IF(N109="základní",J109,0)</f>
        <v>0</v>
      </c>
      <c r="BF109" s="231">
        <f>IF(N109="snížená",J109,0)</f>
        <v>0</v>
      </c>
      <c r="BG109" s="231">
        <f>IF(N109="zákl. přenesená",J109,0)</f>
        <v>0</v>
      </c>
      <c r="BH109" s="231">
        <f>IF(N109="sníž. přenesená",J109,0)</f>
        <v>0</v>
      </c>
      <c r="BI109" s="231">
        <f>IF(N109="nulová",J109,0)</f>
        <v>0</v>
      </c>
      <c r="BJ109" s="23" t="s">
        <v>79</v>
      </c>
      <c r="BK109" s="231">
        <f>ROUND(I109*H109,2)</f>
        <v>0</v>
      </c>
      <c r="BL109" s="23" t="s">
        <v>175</v>
      </c>
      <c r="BM109" s="23" t="s">
        <v>258</v>
      </c>
    </row>
    <row r="110" s="1" customFormat="1" ht="38.25" customHeight="1">
      <c r="B110" s="45"/>
      <c r="C110" s="220" t="s">
        <v>217</v>
      </c>
      <c r="D110" s="220" t="s">
        <v>170</v>
      </c>
      <c r="E110" s="221" t="s">
        <v>213</v>
      </c>
      <c r="F110" s="222" t="s">
        <v>214</v>
      </c>
      <c r="G110" s="223" t="s">
        <v>205</v>
      </c>
      <c r="H110" s="224">
        <v>15.6</v>
      </c>
      <c r="I110" s="225"/>
      <c r="J110" s="226">
        <f>ROUND(I110*H110,2)</f>
        <v>0</v>
      </c>
      <c r="K110" s="222" t="s">
        <v>174</v>
      </c>
      <c r="L110" s="71"/>
      <c r="M110" s="227" t="s">
        <v>21</v>
      </c>
      <c r="N110" s="228" t="s">
        <v>42</v>
      </c>
      <c r="O110" s="46"/>
      <c r="P110" s="229">
        <f>O110*H110</f>
        <v>0</v>
      </c>
      <c r="Q110" s="229">
        <v>0</v>
      </c>
      <c r="R110" s="229">
        <f>Q110*H110</f>
        <v>0</v>
      </c>
      <c r="S110" s="229">
        <v>0</v>
      </c>
      <c r="T110" s="230">
        <f>S110*H110</f>
        <v>0</v>
      </c>
      <c r="AR110" s="23" t="s">
        <v>175</v>
      </c>
      <c r="AT110" s="23" t="s">
        <v>170</v>
      </c>
      <c r="AU110" s="23" t="s">
        <v>81</v>
      </c>
      <c r="AY110" s="23" t="s">
        <v>168</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175</v>
      </c>
      <c r="BM110" s="23" t="s">
        <v>269</v>
      </c>
    </row>
    <row r="111" s="1" customFormat="1" ht="25.5" customHeight="1">
      <c r="B111" s="45"/>
      <c r="C111" s="220" t="s">
        <v>222</v>
      </c>
      <c r="D111" s="220" t="s">
        <v>170</v>
      </c>
      <c r="E111" s="221" t="s">
        <v>413</v>
      </c>
      <c r="F111" s="222" t="s">
        <v>414</v>
      </c>
      <c r="G111" s="223" t="s">
        <v>205</v>
      </c>
      <c r="H111" s="224">
        <v>104</v>
      </c>
      <c r="I111" s="225"/>
      <c r="J111" s="226">
        <f>ROUND(I111*H111,2)</f>
        <v>0</v>
      </c>
      <c r="K111" s="222" t="s">
        <v>174</v>
      </c>
      <c r="L111" s="71"/>
      <c r="M111" s="227" t="s">
        <v>21</v>
      </c>
      <c r="N111" s="228" t="s">
        <v>42</v>
      </c>
      <c r="O111" s="46"/>
      <c r="P111" s="229">
        <f>O111*H111</f>
        <v>0</v>
      </c>
      <c r="Q111" s="229">
        <v>0</v>
      </c>
      <c r="R111" s="229">
        <f>Q111*H111</f>
        <v>0</v>
      </c>
      <c r="S111" s="229">
        <v>0</v>
      </c>
      <c r="T111" s="230">
        <f>S111*H111</f>
        <v>0</v>
      </c>
      <c r="AR111" s="23" t="s">
        <v>175</v>
      </c>
      <c r="AT111" s="23" t="s">
        <v>170</v>
      </c>
      <c r="AU111" s="23" t="s">
        <v>81</v>
      </c>
      <c r="AY111" s="23" t="s">
        <v>168</v>
      </c>
      <c r="BE111" s="231">
        <f>IF(N111="základní",J111,0)</f>
        <v>0</v>
      </c>
      <c r="BF111" s="231">
        <f>IF(N111="snížená",J111,0)</f>
        <v>0</v>
      </c>
      <c r="BG111" s="231">
        <f>IF(N111="zákl. přenesená",J111,0)</f>
        <v>0</v>
      </c>
      <c r="BH111" s="231">
        <f>IF(N111="sníž. přenesená",J111,0)</f>
        <v>0</v>
      </c>
      <c r="BI111" s="231">
        <f>IF(N111="nulová",J111,0)</f>
        <v>0</v>
      </c>
      <c r="BJ111" s="23" t="s">
        <v>79</v>
      </c>
      <c r="BK111" s="231">
        <f>ROUND(I111*H111,2)</f>
        <v>0</v>
      </c>
      <c r="BL111" s="23" t="s">
        <v>175</v>
      </c>
      <c r="BM111" s="23" t="s">
        <v>278</v>
      </c>
    </row>
    <row r="112" s="1" customFormat="1" ht="16.5" customHeight="1">
      <c r="B112" s="45"/>
      <c r="C112" s="220" t="s">
        <v>227</v>
      </c>
      <c r="D112" s="220" t="s">
        <v>170</v>
      </c>
      <c r="E112" s="221" t="s">
        <v>228</v>
      </c>
      <c r="F112" s="222" t="s">
        <v>229</v>
      </c>
      <c r="G112" s="223" t="s">
        <v>205</v>
      </c>
      <c r="H112" s="224">
        <v>15.6</v>
      </c>
      <c r="I112" s="225"/>
      <c r="J112" s="226">
        <f>ROUND(I112*H112,2)</f>
        <v>0</v>
      </c>
      <c r="K112" s="222" t="s">
        <v>174</v>
      </c>
      <c r="L112" s="71"/>
      <c r="M112" s="227" t="s">
        <v>21</v>
      </c>
      <c r="N112" s="228" t="s">
        <v>42</v>
      </c>
      <c r="O112" s="46"/>
      <c r="P112" s="229">
        <f>O112*H112</f>
        <v>0</v>
      </c>
      <c r="Q112" s="229">
        <v>0</v>
      </c>
      <c r="R112" s="229">
        <f>Q112*H112</f>
        <v>0</v>
      </c>
      <c r="S112" s="229">
        <v>0</v>
      </c>
      <c r="T112" s="230">
        <f>S112*H112</f>
        <v>0</v>
      </c>
      <c r="AR112" s="23" t="s">
        <v>175</v>
      </c>
      <c r="AT112" s="23" t="s">
        <v>170</v>
      </c>
      <c r="AU112" s="23" t="s">
        <v>81</v>
      </c>
      <c r="AY112" s="23" t="s">
        <v>168</v>
      </c>
      <c r="BE112" s="231">
        <f>IF(N112="základní",J112,0)</f>
        <v>0</v>
      </c>
      <c r="BF112" s="231">
        <f>IF(N112="snížená",J112,0)</f>
        <v>0</v>
      </c>
      <c r="BG112" s="231">
        <f>IF(N112="zákl. přenesená",J112,0)</f>
        <v>0</v>
      </c>
      <c r="BH112" s="231">
        <f>IF(N112="sníž. přenesená",J112,0)</f>
        <v>0</v>
      </c>
      <c r="BI112" s="231">
        <f>IF(N112="nulová",J112,0)</f>
        <v>0</v>
      </c>
      <c r="BJ112" s="23" t="s">
        <v>79</v>
      </c>
      <c r="BK112" s="231">
        <f>ROUND(I112*H112,2)</f>
        <v>0</v>
      </c>
      <c r="BL112" s="23" t="s">
        <v>175</v>
      </c>
      <c r="BM112" s="23" t="s">
        <v>288</v>
      </c>
    </row>
    <row r="113" s="1" customFormat="1" ht="25.5" customHeight="1">
      <c r="B113" s="45"/>
      <c r="C113" s="220" t="s">
        <v>232</v>
      </c>
      <c r="D113" s="220" t="s">
        <v>170</v>
      </c>
      <c r="E113" s="221" t="s">
        <v>233</v>
      </c>
      <c r="F113" s="222" t="s">
        <v>234</v>
      </c>
      <c r="G113" s="223" t="s">
        <v>235</v>
      </c>
      <c r="H113" s="224">
        <v>31.199999999999999</v>
      </c>
      <c r="I113" s="225"/>
      <c r="J113" s="226">
        <f>ROUND(I113*H113,2)</f>
        <v>0</v>
      </c>
      <c r="K113" s="222" t="s">
        <v>174</v>
      </c>
      <c r="L113" s="71"/>
      <c r="M113" s="227" t="s">
        <v>21</v>
      </c>
      <c r="N113" s="228" t="s">
        <v>42</v>
      </c>
      <c r="O113" s="46"/>
      <c r="P113" s="229">
        <f>O113*H113</f>
        <v>0</v>
      </c>
      <c r="Q113" s="229">
        <v>0</v>
      </c>
      <c r="R113" s="229">
        <f>Q113*H113</f>
        <v>0</v>
      </c>
      <c r="S113" s="229">
        <v>0</v>
      </c>
      <c r="T113" s="230">
        <f>S113*H113</f>
        <v>0</v>
      </c>
      <c r="AR113" s="23" t="s">
        <v>175</v>
      </c>
      <c r="AT113" s="23" t="s">
        <v>170</v>
      </c>
      <c r="AU113" s="23" t="s">
        <v>81</v>
      </c>
      <c r="AY113" s="23" t="s">
        <v>168</v>
      </c>
      <c r="BE113" s="231">
        <f>IF(N113="základní",J113,0)</f>
        <v>0</v>
      </c>
      <c r="BF113" s="231">
        <f>IF(N113="snížená",J113,0)</f>
        <v>0</v>
      </c>
      <c r="BG113" s="231">
        <f>IF(N113="zákl. přenesená",J113,0)</f>
        <v>0</v>
      </c>
      <c r="BH113" s="231">
        <f>IF(N113="sníž. přenesená",J113,0)</f>
        <v>0</v>
      </c>
      <c r="BI113" s="231">
        <f>IF(N113="nulová",J113,0)</f>
        <v>0</v>
      </c>
      <c r="BJ113" s="23" t="s">
        <v>79</v>
      </c>
      <c r="BK113" s="231">
        <f>ROUND(I113*H113,2)</f>
        <v>0</v>
      </c>
      <c r="BL113" s="23" t="s">
        <v>175</v>
      </c>
      <c r="BM113" s="23" t="s">
        <v>298</v>
      </c>
    </row>
    <row r="114" s="13" customFormat="1">
      <c r="B114" s="276"/>
      <c r="C114" s="277"/>
      <c r="D114" s="232" t="s">
        <v>182</v>
      </c>
      <c r="E114" s="278" t="s">
        <v>21</v>
      </c>
      <c r="F114" s="279" t="s">
        <v>1823</v>
      </c>
      <c r="G114" s="277"/>
      <c r="H114" s="278" t="s">
        <v>21</v>
      </c>
      <c r="I114" s="280"/>
      <c r="J114" s="277"/>
      <c r="K114" s="277"/>
      <c r="L114" s="281"/>
      <c r="M114" s="282"/>
      <c r="N114" s="283"/>
      <c r="O114" s="283"/>
      <c r="P114" s="283"/>
      <c r="Q114" s="283"/>
      <c r="R114" s="283"/>
      <c r="S114" s="283"/>
      <c r="T114" s="284"/>
      <c r="AT114" s="285" t="s">
        <v>182</v>
      </c>
      <c r="AU114" s="285" t="s">
        <v>81</v>
      </c>
      <c r="AV114" s="13" t="s">
        <v>79</v>
      </c>
      <c r="AW114" s="13" t="s">
        <v>34</v>
      </c>
      <c r="AX114" s="13" t="s">
        <v>71</v>
      </c>
      <c r="AY114" s="285" t="s">
        <v>168</v>
      </c>
    </row>
    <row r="115" s="11" customFormat="1">
      <c r="B115" s="235"/>
      <c r="C115" s="236"/>
      <c r="D115" s="232" t="s">
        <v>182</v>
      </c>
      <c r="E115" s="237" t="s">
        <v>21</v>
      </c>
      <c r="F115" s="238" t="s">
        <v>2119</v>
      </c>
      <c r="G115" s="236"/>
      <c r="H115" s="239">
        <v>31.199999999999999</v>
      </c>
      <c r="I115" s="240"/>
      <c r="J115" s="236"/>
      <c r="K115" s="236"/>
      <c r="L115" s="241"/>
      <c r="M115" s="242"/>
      <c r="N115" s="243"/>
      <c r="O115" s="243"/>
      <c r="P115" s="243"/>
      <c r="Q115" s="243"/>
      <c r="R115" s="243"/>
      <c r="S115" s="243"/>
      <c r="T115" s="244"/>
      <c r="AT115" s="245" t="s">
        <v>182</v>
      </c>
      <c r="AU115" s="245" t="s">
        <v>81</v>
      </c>
      <c r="AV115" s="11" t="s">
        <v>81</v>
      </c>
      <c r="AW115" s="11" t="s">
        <v>34</v>
      </c>
      <c r="AX115" s="11" t="s">
        <v>71</v>
      </c>
      <c r="AY115" s="245" t="s">
        <v>168</v>
      </c>
    </row>
    <row r="116" s="12" customFormat="1">
      <c r="B116" s="246"/>
      <c r="C116" s="247"/>
      <c r="D116" s="232" t="s">
        <v>182</v>
      </c>
      <c r="E116" s="248" t="s">
        <v>21</v>
      </c>
      <c r="F116" s="249" t="s">
        <v>184</v>
      </c>
      <c r="G116" s="247"/>
      <c r="H116" s="250">
        <v>31.199999999999999</v>
      </c>
      <c r="I116" s="251"/>
      <c r="J116" s="247"/>
      <c r="K116" s="247"/>
      <c r="L116" s="252"/>
      <c r="M116" s="253"/>
      <c r="N116" s="254"/>
      <c r="O116" s="254"/>
      <c r="P116" s="254"/>
      <c r="Q116" s="254"/>
      <c r="R116" s="254"/>
      <c r="S116" s="254"/>
      <c r="T116" s="255"/>
      <c r="AT116" s="256" t="s">
        <v>182</v>
      </c>
      <c r="AU116" s="256" t="s">
        <v>81</v>
      </c>
      <c r="AV116" s="12" t="s">
        <v>175</v>
      </c>
      <c r="AW116" s="12" t="s">
        <v>34</v>
      </c>
      <c r="AX116" s="12" t="s">
        <v>79</v>
      </c>
      <c r="AY116" s="256" t="s">
        <v>168</v>
      </c>
    </row>
    <row r="117" s="1" customFormat="1" ht="25.5" customHeight="1">
      <c r="B117" s="45"/>
      <c r="C117" s="220" t="s">
        <v>239</v>
      </c>
      <c r="D117" s="220" t="s">
        <v>170</v>
      </c>
      <c r="E117" s="221" t="s">
        <v>1825</v>
      </c>
      <c r="F117" s="222" t="s">
        <v>1826</v>
      </c>
      <c r="G117" s="223" t="s">
        <v>205</v>
      </c>
      <c r="H117" s="224">
        <v>88.400000000000006</v>
      </c>
      <c r="I117" s="225"/>
      <c r="J117" s="226">
        <f>ROUND(I117*H117,2)</f>
        <v>0</v>
      </c>
      <c r="K117" s="222" t="s">
        <v>174</v>
      </c>
      <c r="L117" s="71"/>
      <c r="M117" s="227" t="s">
        <v>21</v>
      </c>
      <c r="N117" s="228" t="s">
        <v>42</v>
      </c>
      <c r="O117" s="46"/>
      <c r="P117" s="229">
        <f>O117*H117</f>
        <v>0</v>
      </c>
      <c r="Q117" s="229">
        <v>0</v>
      </c>
      <c r="R117" s="229">
        <f>Q117*H117</f>
        <v>0</v>
      </c>
      <c r="S117" s="229">
        <v>0</v>
      </c>
      <c r="T117" s="230">
        <f>S117*H117</f>
        <v>0</v>
      </c>
      <c r="AR117" s="23" t="s">
        <v>175</v>
      </c>
      <c r="AT117" s="23" t="s">
        <v>170</v>
      </c>
      <c r="AU117" s="23" t="s">
        <v>81</v>
      </c>
      <c r="AY117" s="23" t="s">
        <v>168</v>
      </c>
      <c r="BE117" s="231">
        <f>IF(N117="základní",J117,0)</f>
        <v>0</v>
      </c>
      <c r="BF117" s="231">
        <f>IF(N117="snížená",J117,0)</f>
        <v>0</v>
      </c>
      <c r="BG117" s="231">
        <f>IF(N117="zákl. přenesená",J117,0)</f>
        <v>0</v>
      </c>
      <c r="BH117" s="231">
        <f>IF(N117="sníž. přenesená",J117,0)</f>
        <v>0</v>
      </c>
      <c r="BI117" s="231">
        <f>IF(N117="nulová",J117,0)</f>
        <v>0</v>
      </c>
      <c r="BJ117" s="23" t="s">
        <v>79</v>
      </c>
      <c r="BK117" s="231">
        <f>ROUND(I117*H117,2)</f>
        <v>0</v>
      </c>
      <c r="BL117" s="23" t="s">
        <v>175</v>
      </c>
      <c r="BM117" s="23" t="s">
        <v>308</v>
      </c>
    </row>
    <row r="118" s="1" customFormat="1" ht="38.25" customHeight="1">
      <c r="B118" s="45"/>
      <c r="C118" s="220" t="s">
        <v>10</v>
      </c>
      <c r="D118" s="220" t="s">
        <v>170</v>
      </c>
      <c r="E118" s="221" t="s">
        <v>1827</v>
      </c>
      <c r="F118" s="222" t="s">
        <v>1828</v>
      </c>
      <c r="G118" s="223" t="s">
        <v>205</v>
      </c>
      <c r="H118" s="224">
        <v>13</v>
      </c>
      <c r="I118" s="225"/>
      <c r="J118" s="226">
        <f>ROUND(I118*H118,2)</f>
        <v>0</v>
      </c>
      <c r="K118" s="222" t="s">
        <v>174</v>
      </c>
      <c r="L118" s="71"/>
      <c r="M118" s="227" t="s">
        <v>21</v>
      </c>
      <c r="N118" s="228" t="s">
        <v>42</v>
      </c>
      <c r="O118" s="46"/>
      <c r="P118" s="229">
        <f>O118*H118</f>
        <v>0</v>
      </c>
      <c r="Q118" s="229">
        <v>0</v>
      </c>
      <c r="R118" s="229">
        <f>Q118*H118</f>
        <v>0</v>
      </c>
      <c r="S118" s="229">
        <v>0</v>
      </c>
      <c r="T118" s="230">
        <f>S118*H118</f>
        <v>0</v>
      </c>
      <c r="AR118" s="23" t="s">
        <v>175</v>
      </c>
      <c r="AT118" s="23" t="s">
        <v>170</v>
      </c>
      <c r="AU118" s="23" t="s">
        <v>81</v>
      </c>
      <c r="AY118" s="23" t="s">
        <v>168</v>
      </c>
      <c r="BE118" s="231">
        <f>IF(N118="základní",J118,0)</f>
        <v>0</v>
      </c>
      <c r="BF118" s="231">
        <f>IF(N118="snížená",J118,0)</f>
        <v>0</v>
      </c>
      <c r="BG118" s="231">
        <f>IF(N118="zákl. přenesená",J118,0)</f>
        <v>0</v>
      </c>
      <c r="BH118" s="231">
        <f>IF(N118="sníž. přenesená",J118,0)</f>
        <v>0</v>
      </c>
      <c r="BI118" s="231">
        <f>IF(N118="nulová",J118,0)</f>
        <v>0</v>
      </c>
      <c r="BJ118" s="23" t="s">
        <v>79</v>
      </c>
      <c r="BK118" s="231">
        <f>ROUND(I118*H118,2)</f>
        <v>0</v>
      </c>
      <c r="BL118" s="23" t="s">
        <v>175</v>
      </c>
      <c r="BM118" s="23" t="s">
        <v>317</v>
      </c>
    </row>
    <row r="119" s="11" customFormat="1">
      <c r="B119" s="235"/>
      <c r="C119" s="236"/>
      <c r="D119" s="232" t="s">
        <v>182</v>
      </c>
      <c r="E119" s="237" t="s">
        <v>21</v>
      </c>
      <c r="F119" s="238" t="s">
        <v>2120</v>
      </c>
      <c r="G119" s="236"/>
      <c r="H119" s="239">
        <v>13</v>
      </c>
      <c r="I119" s="240"/>
      <c r="J119" s="236"/>
      <c r="K119" s="236"/>
      <c r="L119" s="241"/>
      <c r="M119" s="242"/>
      <c r="N119" s="243"/>
      <c r="O119" s="243"/>
      <c r="P119" s="243"/>
      <c r="Q119" s="243"/>
      <c r="R119" s="243"/>
      <c r="S119" s="243"/>
      <c r="T119" s="244"/>
      <c r="AT119" s="245" t="s">
        <v>182</v>
      </c>
      <c r="AU119" s="245" t="s">
        <v>81</v>
      </c>
      <c r="AV119" s="11" t="s">
        <v>81</v>
      </c>
      <c r="AW119" s="11" t="s">
        <v>34</v>
      </c>
      <c r="AX119" s="11" t="s">
        <v>71</v>
      </c>
      <c r="AY119" s="245" t="s">
        <v>168</v>
      </c>
    </row>
    <row r="120" s="12" customFormat="1">
      <c r="B120" s="246"/>
      <c r="C120" s="247"/>
      <c r="D120" s="232" t="s">
        <v>182</v>
      </c>
      <c r="E120" s="248" t="s">
        <v>21</v>
      </c>
      <c r="F120" s="249" t="s">
        <v>184</v>
      </c>
      <c r="G120" s="247"/>
      <c r="H120" s="250">
        <v>13</v>
      </c>
      <c r="I120" s="251"/>
      <c r="J120" s="247"/>
      <c r="K120" s="247"/>
      <c r="L120" s="252"/>
      <c r="M120" s="253"/>
      <c r="N120" s="254"/>
      <c r="O120" s="254"/>
      <c r="P120" s="254"/>
      <c r="Q120" s="254"/>
      <c r="R120" s="254"/>
      <c r="S120" s="254"/>
      <c r="T120" s="255"/>
      <c r="AT120" s="256" t="s">
        <v>182</v>
      </c>
      <c r="AU120" s="256" t="s">
        <v>81</v>
      </c>
      <c r="AV120" s="12" t="s">
        <v>175</v>
      </c>
      <c r="AW120" s="12" t="s">
        <v>34</v>
      </c>
      <c r="AX120" s="12" t="s">
        <v>79</v>
      </c>
      <c r="AY120" s="256" t="s">
        <v>168</v>
      </c>
    </row>
    <row r="121" s="1" customFormat="1" ht="16.5" customHeight="1">
      <c r="B121" s="45"/>
      <c r="C121" s="257" t="s">
        <v>249</v>
      </c>
      <c r="D121" s="257" t="s">
        <v>259</v>
      </c>
      <c r="E121" s="258" t="s">
        <v>1830</v>
      </c>
      <c r="F121" s="259" t="s">
        <v>1831</v>
      </c>
      <c r="G121" s="260" t="s">
        <v>235</v>
      </c>
      <c r="H121" s="261">
        <v>26</v>
      </c>
      <c r="I121" s="262"/>
      <c r="J121" s="263">
        <f>ROUND(I121*H121,2)</f>
        <v>0</v>
      </c>
      <c r="K121" s="259" t="s">
        <v>174</v>
      </c>
      <c r="L121" s="264"/>
      <c r="M121" s="265" t="s">
        <v>21</v>
      </c>
      <c r="N121" s="266" t="s">
        <v>42</v>
      </c>
      <c r="O121" s="46"/>
      <c r="P121" s="229">
        <f>O121*H121</f>
        <v>0</v>
      </c>
      <c r="Q121" s="229">
        <v>0</v>
      </c>
      <c r="R121" s="229">
        <f>Q121*H121</f>
        <v>0</v>
      </c>
      <c r="S121" s="229">
        <v>0</v>
      </c>
      <c r="T121" s="230">
        <f>S121*H121</f>
        <v>0</v>
      </c>
      <c r="AR121" s="23" t="s">
        <v>208</v>
      </c>
      <c r="AT121" s="23" t="s">
        <v>259</v>
      </c>
      <c r="AU121" s="23" t="s">
        <v>81</v>
      </c>
      <c r="AY121" s="23" t="s">
        <v>168</v>
      </c>
      <c r="BE121" s="231">
        <f>IF(N121="základní",J121,0)</f>
        <v>0</v>
      </c>
      <c r="BF121" s="231">
        <f>IF(N121="snížená",J121,0)</f>
        <v>0</v>
      </c>
      <c r="BG121" s="231">
        <f>IF(N121="zákl. přenesená",J121,0)</f>
        <v>0</v>
      </c>
      <c r="BH121" s="231">
        <f>IF(N121="sníž. přenesená",J121,0)</f>
        <v>0</v>
      </c>
      <c r="BI121" s="231">
        <f>IF(N121="nulová",J121,0)</f>
        <v>0</v>
      </c>
      <c r="BJ121" s="23" t="s">
        <v>79</v>
      </c>
      <c r="BK121" s="231">
        <f>ROUND(I121*H121,2)</f>
        <v>0</v>
      </c>
      <c r="BL121" s="23" t="s">
        <v>175</v>
      </c>
      <c r="BM121" s="23" t="s">
        <v>328</v>
      </c>
    </row>
    <row r="122" s="13" customFormat="1">
      <c r="B122" s="276"/>
      <c r="C122" s="277"/>
      <c r="D122" s="232" t="s">
        <v>182</v>
      </c>
      <c r="E122" s="278" t="s">
        <v>21</v>
      </c>
      <c r="F122" s="279" t="s">
        <v>1832</v>
      </c>
      <c r="G122" s="277"/>
      <c r="H122" s="278" t="s">
        <v>21</v>
      </c>
      <c r="I122" s="280"/>
      <c r="J122" s="277"/>
      <c r="K122" s="277"/>
      <c r="L122" s="281"/>
      <c r="M122" s="282"/>
      <c r="N122" s="283"/>
      <c r="O122" s="283"/>
      <c r="P122" s="283"/>
      <c r="Q122" s="283"/>
      <c r="R122" s="283"/>
      <c r="S122" s="283"/>
      <c r="T122" s="284"/>
      <c r="AT122" s="285" t="s">
        <v>182</v>
      </c>
      <c r="AU122" s="285" t="s">
        <v>81</v>
      </c>
      <c r="AV122" s="13" t="s">
        <v>79</v>
      </c>
      <c r="AW122" s="13" t="s">
        <v>34</v>
      </c>
      <c r="AX122" s="13" t="s">
        <v>71</v>
      </c>
      <c r="AY122" s="285" t="s">
        <v>168</v>
      </c>
    </row>
    <row r="123" s="11" customFormat="1">
      <c r="B123" s="235"/>
      <c r="C123" s="236"/>
      <c r="D123" s="232" t="s">
        <v>182</v>
      </c>
      <c r="E123" s="237" t="s">
        <v>21</v>
      </c>
      <c r="F123" s="238" t="s">
        <v>2121</v>
      </c>
      <c r="G123" s="236"/>
      <c r="H123" s="239">
        <v>26</v>
      </c>
      <c r="I123" s="240"/>
      <c r="J123" s="236"/>
      <c r="K123" s="236"/>
      <c r="L123" s="241"/>
      <c r="M123" s="242"/>
      <c r="N123" s="243"/>
      <c r="O123" s="243"/>
      <c r="P123" s="243"/>
      <c r="Q123" s="243"/>
      <c r="R123" s="243"/>
      <c r="S123" s="243"/>
      <c r="T123" s="244"/>
      <c r="AT123" s="245" t="s">
        <v>182</v>
      </c>
      <c r="AU123" s="245" t="s">
        <v>81</v>
      </c>
      <c r="AV123" s="11" t="s">
        <v>81</v>
      </c>
      <c r="AW123" s="11" t="s">
        <v>34</v>
      </c>
      <c r="AX123" s="11" t="s">
        <v>71</v>
      </c>
      <c r="AY123" s="245" t="s">
        <v>168</v>
      </c>
    </row>
    <row r="124" s="12" customFormat="1">
      <c r="B124" s="246"/>
      <c r="C124" s="247"/>
      <c r="D124" s="232" t="s">
        <v>182</v>
      </c>
      <c r="E124" s="248" t="s">
        <v>21</v>
      </c>
      <c r="F124" s="249" t="s">
        <v>184</v>
      </c>
      <c r="G124" s="247"/>
      <c r="H124" s="250">
        <v>26</v>
      </c>
      <c r="I124" s="251"/>
      <c r="J124" s="247"/>
      <c r="K124" s="247"/>
      <c r="L124" s="252"/>
      <c r="M124" s="253"/>
      <c r="N124" s="254"/>
      <c r="O124" s="254"/>
      <c r="P124" s="254"/>
      <c r="Q124" s="254"/>
      <c r="R124" s="254"/>
      <c r="S124" s="254"/>
      <c r="T124" s="255"/>
      <c r="AT124" s="256" t="s">
        <v>182</v>
      </c>
      <c r="AU124" s="256" t="s">
        <v>81</v>
      </c>
      <c r="AV124" s="12" t="s">
        <v>175</v>
      </c>
      <c r="AW124" s="12" t="s">
        <v>34</v>
      </c>
      <c r="AX124" s="12" t="s">
        <v>79</v>
      </c>
      <c r="AY124" s="256" t="s">
        <v>168</v>
      </c>
    </row>
    <row r="125" s="10" customFormat="1" ht="29.88" customHeight="1">
      <c r="B125" s="204"/>
      <c r="C125" s="205"/>
      <c r="D125" s="206" t="s">
        <v>70</v>
      </c>
      <c r="E125" s="218" t="s">
        <v>185</v>
      </c>
      <c r="F125" s="218" t="s">
        <v>460</v>
      </c>
      <c r="G125" s="205"/>
      <c r="H125" s="205"/>
      <c r="I125" s="208"/>
      <c r="J125" s="219">
        <f>BK125</f>
        <v>0</v>
      </c>
      <c r="K125" s="205"/>
      <c r="L125" s="210"/>
      <c r="M125" s="211"/>
      <c r="N125" s="212"/>
      <c r="O125" s="212"/>
      <c r="P125" s="213">
        <f>P126</f>
        <v>0</v>
      </c>
      <c r="Q125" s="212"/>
      <c r="R125" s="213">
        <f>R126</f>
        <v>0</v>
      </c>
      <c r="S125" s="212"/>
      <c r="T125" s="214">
        <f>T126</f>
        <v>0</v>
      </c>
      <c r="AR125" s="215" t="s">
        <v>79</v>
      </c>
      <c r="AT125" s="216" t="s">
        <v>70</v>
      </c>
      <c r="AU125" s="216" t="s">
        <v>79</v>
      </c>
      <c r="AY125" s="215" t="s">
        <v>168</v>
      </c>
      <c r="BK125" s="217">
        <f>BK126</f>
        <v>0</v>
      </c>
    </row>
    <row r="126" s="1" customFormat="1" ht="25.5" customHeight="1">
      <c r="B126" s="45"/>
      <c r="C126" s="220" t="s">
        <v>253</v>
      </c>
      <c r="D126" s="220" t="s">
        <v>170</v>
      </c>
      <c r="E126" s="221" t="s">
        <v>2122</v>
      </c>
      <c r="F126" s="222" t="s">
        <v>2123</v>
      </c>
      <c r="G126" s="223" t="s">
        <v>466</v>
      </c>
      <c r="H126" s="224">
        <v>1</v>
      </c>
      <c r="I126" s="225"/>
      <c r="J126" s="226">
        <f>ROUND(I126*H126,2)</f>
        <v>0</v>
      </c>
      <c r="K126" s="222" t="s">
        <v>174</v>
      </c>
      <c r="L126" s="71"/>
      <c r="M126" s="227" t="s">
        <v>21</v>
      </c>
      <c r="N126" s="228" t="s">
        <v>42</v>
      </c>
      <c r="O126" s="46"/>
      <c r="P126" s="229">
        <f>O126*H126</f>
        <v>0</v>
      </c>
      <c r="Q126" s="229">
        <v>0</v>
      </c>
      <c r="R126" s="229">
        <f>Q126*H126</f>
        <v>0</v>
      </c>
      <c r="S126" s="229">
        <v>0</v>
      </c>
      <c r="T126" s="230">
        <f>S126*H126</f>
        <v>0</v>
      </c>
      <c r="AR126" s="23" t="s">
        <v>175</v>
      </c>
      <c r="AT126" s="23" t="s">
        <v>170</v>
      </c>
      <c r="AU126" s="23" t="s">
        <v>81</v>
      </c>
      <c r="AY126" s="23" t="s">
        <v>168</v>
      </c>
      <c r="BE126" s="231">
        <f>IF(N126="základní",J126,0)</f>
        <v>0</v>
      </c>
      <c r="BF126" s="231">
        <f>IF(N126="snížená",J126,0)</f>
        <v>0</v>
      </c>
      <c r="BG126" s="231">
        <f>IF(N126="zákl. přenesená",J126,0)</f>
        <v>0</v>
      </c>
      <c r="BH126" s="231">
        <f>IF(N126="sníž. přenesená",J126,0)</f>
        <v>0</v>
      </c>
      <c r="BI126" s="231">
        <f>IF(N126="nulová",J126,0)</f>
        <v>0</v>
      </c>
      <c r="BJ126" s="23" t="s">
        <v>79</v>
      </c>
      <c r="BK126" s="231">
        <f>ROUND(I126*H126,2)</f>
        <v>0</v>
      </c>
      <c r="BL126" s="23" t="s">
        <v>175</v>
      </c>
      <c r="BM126" s="23" t="s">
        <v>338</v>
      </c>
    </row>
    <row r="127" s="10" customFormat="1" ht="29.88" customHeight="1">
      <c r="B127" s="204"/>
      <c r="C127" s="205"/>
      <c r="D127" s="206" t="s">
        <v>70</v>
      </c>
      <c r="E127" s="218" t="s">
        <v>175</v>
      </c>
      <c r="F127" s="218" t="s">
        <v>472</v>
      </c>
      <c r="G127" s="205"/>
      <c r="H127" s="205"/>
      <c r="I127" s="208"/>
      <c r="J127" s="219">
        <f>BK127</f>
        <v>0</v>
      </c>
      <c r="K127" s="205"/>
      <c r="L127" s="210"/>
      <c r="M127" s="211"/>
      <c r="N127" s="212"/>
      <c r="O127" s="212"/>
      <c r="P127" s="213">
        <f>SUM(P128:P130)</f>
        <v>0</v>
      </c>
      <c r="Q127" s="212"/>
      <c r="R127" s="213">
        <f>SUM(R128:R130)</f>
        <v>0</v>
      </c>
      <c r="S127" s="212"/>
      <c r="T127" s="214">
        <f>SUM(T128:T130)</f>
        <v>0</v>
      </c>
      <c r="AR127" s="215" t="s">
        <v>79</v>
      </c>
      <c r="AT127" s="216" t="s">
        <v>70</v>
      </c>
      <c r="AU127" s="216" t="s">
        <v>79</v>
      </c>
      <c r="AY127" s="215" t="s">
        <v>168</v>
      </c>
      <c r="BK127" s="217">
        <f>SUM(BK128:BK130)</f>
        <v>0</v>
      </c>
    </row>
    <row r="128" s="1" customFormat="1" ht="25.5" customHeight="1">
      <c r="B128" s="45"/>
      <c r="C128" s="220" t="s">
        <v>258</v>
      </c>
      <c r="D128" s="220" t="s">
        <v>170</v>
      </c>
      <c r="E128" s="221" t="s">
        <v>1834</v>
      </c>
      <c r="F128" s="222" t="s">
        <v>1835</v>
      </c>
      <c r="G128" s="223" t="s">
        <v>205</v>
      </c>
      <c r="H128" s="224">
        <v>2.6000000000000001</v>
      </c>
      <c r="I128" s="225"/>
      <c r="J128" s="226">
        <f>ROUND(I128*H128,2)</f>
        <v>0</v>
      </c>
      <c r="K128" s="222" t="s">
        <v>174</v>
      </c>
      <c r="L128" s="71"/>
      <c r="M128" s="227" t="s">
        <v>21</v>
      </c>
      <c r="N128" s="228" t="s">
        <v>42</v>
      </c>
      <c r="O128" s="46"/>
      <c r="P128" s="229">
        <f>O128*H128</f>
        <v>0</v>
      </c>
      <c r="Q128" s="229">
        <v>0</v>
      </c>
      <c r="R128" s="229">
        <f>Q128*H128</f>
        <v>0</v>
      </c>
      <c r="S128" s="229">
        <v>0</v>
      </c>
      <c r="T128" s="230">
        <f>S128*H128</f>
        <v>0</v>
      </c>
      <c r="AR128" s="23" t="s">
        <v>175</v>
      </c>
      <c r="AT128" s="23" t="s">
        <v>170</v>
      </c>
      <c r="AU128" s="23" t="s">
        <v>81</v>
      </c>
      <c r="AY128" s="23" t="s">
        <v>168</v>
      </c>
      <c r="BE128" s="231">
        <f>IF(N128="základní",J128,0)</f>
        <v>0</v>
      </c>
      <c r="BF128" s="231">
        <f>IF(N128="snížená",J128,0)</f>
        <v>0</v>
      </c>
      <c r="BG128" s="231">
        <f>IF(N128="zákl. přenesená",J128,0)</f>
        <v>0</v>
      </c>
      <c r="BH128" s="231">
        <f>IF(N128="sníž. přenesená",J128,0)</f>
        <v>0</v>
      </c>
      <c r="BI128" s="231">
        <f>IF(N128="nulová",J128,0)</f>
        <v>0</v>
      </c>
      <c r="BJ128" s="23" t="s">
        <v>79</v>
      </c>
      <c r="BK128" s="231">
        <f>ROUND(I128*H128,2)</f>
        <v>0</v>
      </c>
      <c r="BL128" s="23" t="s">
        <v>175</v>
      </c>
      <c r="BM128" s="23" t="s">
        <v>348</v>
      </c>
    </row>
    <row r="129" s="11" customFormat="1">
      <c r="B129" s="235"/>
      <c r="C129" s="236"/>
      <c r="D129" s="232" t="s">
        <v>182</v>
      </c>
      <c r="E129" s="237" t="s">
        <v>21</v>
      </c>
      <c r="F129" s="238" t="s">
        <v>2124</v>
      </c>
      <c r="G129" s="236"/>
      <c r="H129" s="239">
        <v>2.6000000000000001</v>
      </c>
      <c r="I129" s="240"/>
      <c r="J129" s="236"/>
      <c r="K129" s="236"/>
      <c r="L129" s="241"/>
      <c r="M129" s="242"/>
      <c r="N129" s="243"/>
      <c r="O129" s="243"/>
      <c r="P129" s="243"/>
      <c r="Q129" s="243"/>
      <c r="R129" s="243"/>
      <c r="S129" s="243"/>
      <c r="T129" s="244"/>
      <c r="AT129" s="245" t="s">
        <v>182</v>
      </c>
      <c r="AU129" s="245" t="s">
        <v>81</v>
      </c>
      <c r="AV129" s="11" t="s">
        <v>81</v>
      </c>
      <c r="AW129" s="11" t="s">
        <v>34</v>
      </c>
      <c r="AX129" s="11" t="s">
        <v>71</v>
      </c>
      <c r="AY129" s="245" t="s">
        <v>168</v>
      </c>
    </row>
    <row r="130" s="12" customFormat="1">
      <c r="B130" s="246"/>
      <c r="C130" s="247"/>
      <c r="D130" s="232" t="s">
        <v>182</v>
      </c>
      <c r="E130" s="248" t="s">
        <v>21</v>
      </c>
      <c r="F130" s="249" t="s">
        <v>184</v>
      </c>
      <c r="G130" s="247"/>
      <c r="H130" s="250">
        <v>2.6000000000000001</v>
      </c>
      <c r="I130" s="251"/>
      <c r="J130" s="247"/>
      <c r="K130" s="247"/>
      <c r="L130" s="252"/>
      <c r="M130" s="253"/>
      <c r="N130" s="254"/>
      <c r="O130" s="254"/>
      <c r="P130" s="254"/>
      <c r="Q130" s="254"/>
      <c r="R130" s="254"/>
      <c r="S130" s="254"/>
      <c r="T130" s="255"/>
      <c r="AT130" s="256" t="s">
        <v>182</v>
      </c>
      <c r="AU130" s="256" t="s">
        <v>81</v>
      </c>
      <c r="AV130" s="12" t="s">
        <v>175</v>
      </c>
      <c r="AW130" s="12" t="s">
        <v>34</v>
      </c>
      <c r="AX130" s="12" t="s">
        <v>79</v>
      </c>
      <c r="AY130" s="256" t="s">
        <v>168</v>
      </c>
    </row>
    <row r="131" s="10" customFormat="1" ht="29.88" customHeight="1">
      <c r="B131" s="204"/>
      <c r="C131" s="205"/>
      <c r="D131" s="206" t="s">
        <v>70</v>
      </c>
      <c r="E131" s="218" t="s">
        <v>192</v>
      </c>
      <c r="F131" s="218" t="s">
        <v>244</v>
      </c>
      <c r="G131" s="205"/>
      <c r="H131" s="205"/>
      <c r="I131" s="208"/>
      <c r="J131" s="219">
        <f>BK131</f>
        <v>0</v>
      </c>
      <c r="K131" s="205"/>
      <c r="L131" s="210"/>
      <c r="M131" s="211"/>
      <c r="N131" s="212"/>
      <c r="O131" s="212"/>
      <c r="P131" s="213">
        <f>SUM(P132:P136)</f>
        <v>0</v>
      </c>
      <c r="Q131" s="212"/>
      <c r="R131" s="213">
        <f>SUM(R132:R136)</f>
        <v>0</v>
      </c>
      <c r="S131" s="212"/>
      <c r="T131" s="214">
        <f>SUM(T132:T136)</f>
        <v>0</v>
      </c>
      <c r="AR131" s="215" t="s">
        <v>79</v>
      </c>
      <c r="AT131" s="216" t="s">
        <v>70</v>
      </c>
      <c r="AU131" s="216" t="s">
        <v>79</v>
      </c>
      <c r="AY131" s="215" t="s">
        <v>168</v>
      </c>
      <c r="BK131" s="217">
        <f>SUM(BK132:BK136)</f>
        <v>0</v>
      </c>
    </row>
    <row r="132" s="1" customFormat="1" ht="25.5" customHeight="1">
      <c r="B132" s="45"/>
      <c r="C132" s="220" t="s">
        <v>264</v>
      </c>
      <c r="D132" s="220" t="s">
        <v>170</v>
      </c>
      <c r="E132" s="221" t="s">
        <v>1979</v>
      </c>
      <c r="F132" s="222" t="s">
        <v>1980</v>
      </c>
      <c r="G132" s="223" t="s">
        <v>173</v>
      </c>
      <c r="H132" s="224">
        <v>26</v>
      </c>
      <c r="I132" s="225"/>
      <c r="J132" s="226">
        <f>ROUND(I132*H132,2)</f>
        <v>0</v>
      </c>
      <c r="K132" s="222" t="s">
        <v>174</v>
      </c>
      <c r="L132" s="71"/>
      <c r="M132" s="227" t="s">
        <v>21</v>
      </c>
      <c r="N132" s="228" t="s">
        <v>42</v>
      </c>
      <c r="O132" s="46"/>
      <c r="P132" s="229">
        <f>O132*H132</f>
        <v>0</v>
      </c>
      <c r="Q132" s="229">
        <v>0</v>
      </c>
      <c r="R132" s="229">
        <f>Q132*H132</f>
        <v>0</v>
      </c>
      <c r="S132" s="229">
        <v>0</v>
      </c>
      <c r="T132" s="230">
        <f>S132*H132</f>
        <v>0</v>
      </c>
      <c r="AR132" s="23" t="s">
        <v>175</v>
      </c>
      <c r="AT132" s="23" t="s">
        <v>170</v>
      </c>
      <c r="AU132" s="23" t="s">
        <v>81</v>
      </c>
      <c r="AY132" s="23" t="s">
        <v>168</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175</v>
      </c>
      <c r="BM132" s="23" t="s">
        <v>357</v>
      </c>
    </row>
    <row r="133" s="1" customFormat="1" ht="38.25" customHeight="1">
      <c r="B133" s="45"/>
      <c r="C133" s="220" t="s">
        <v>269</v>
      </c>
      <c r="D133" s="220" t="s">
        <v>170</v>
      </c>
      <c r="E133" s="221" t="s">
        <v>1981</v>
      </c>
      <c r="F133" s="222" t="s">
        <v>1982</v>
      </c>
      <c r="G133" s="223" t="s">
        <v>173</v>
      </c>
      <c r="H133" s="224">
        <v>26</v>
      </c>
      <c r="I133" s="225"/>
      <c r="J133" s="226">
        <f>ROUND(I133*H133,2)</f>
        <v>0</v>
      </c>
      <c r="K133" s="222" t="s">
        <v>174</v>
      </c>
      <c r="L133" s="71"/>
      <c r="M133" s="227" t="s">
        <v>21</v>
      </c>
      <c r="N133" s="228" t="s">
        <v>42</v>
      </c>
      <c r="O133" s="46"/>
      <c r="P133" s="229">
        <f>O133*H133</f>
        <v>0</v>
      </c>
      <c r="Q133" s="229">
        <v>0</v>
      </c>
      <c r="R133" s="229">
        <f>Q133*H133</f>
        <v>0</v>
      </c>
      <c r="S133" s="229">
        <v>0</v>
      </c>
      <c r="T133" s="230">
        <f>S133*H133</f>
        <v>0</v>
      </c>
      <c r="AR133" s="23" t="s">
        <v>175</v>
      </c>
      <c r="AT133" s="23" t="s">
        <v>170</v>
      </c>
      <c r="AU133" s="23" t="s">
        <v>81</v>
      </c>
      <c r="AY133" s="23" t="s">
        <v>168</v>
      </c>
      <c r="BE133" s="231">
        <f>IF(N133="základní",J133,0)</f>
        <v>0</v>
      </c>
      <c r="BF133" s="231">
        <f>IF(N133="snížená",J133,0)</f>
        <v>0</v>
      </c>
      <c r="BG133" s="231">
        <f>IF(N133="zákl. přenesená",J133,0)</f>
        <v>0</v>
      </c>
      <c r="BH133" s="231">
        <f>IF(N133="sníž. přenesená",J133,0)</f>
        <v>0</v>
      </c>
      <c r="BI133" s="231">
        <f>IF(N133="nulová",J133,0)</f>
        <v>0</v>
      </c>
      <c r="BJ133" s="23" t="s">
        <v>79</v>
      </c>
      <c r="BK133" s="231">
        <f>ROUND(I133*H133,2)</f>
        <v>0</v>
      </c>
      <c r="BL133" s="23" t="s">
        <v>175</v>
      </c>
      <c r="BM133" s="23" t="s">
        <v>366</v>
      </c>
    </row>
    <row r="134" s="1" customFormat="1" ht="25.5" customHeight="1">
      <c r="B134" s="45"/>
      <c r="C134" s="220" t="s">
        <v>9</v>
      </c>
      <c r="D134" s="220" t="s">
        <v>170</v>
      </c>
      <c r="E134" s="221" t="s">
        <v>1983</v>
      </c>
      <c r="F134" s="222" t="s">
        <v>1984</v>
      </c>
      <c r="G134" s="223" t="s">
        <v>173</v>
      </c>
      <c r="H134" s="224">
        <v>26</v>
      </c>
      <c r="I134" s="225"/>
      <c r="J134" s="226">
        <f>ROUND(I134*H134,2)</f>
        <v>0</v>
      </c>
      <c r="K134" s="222" t="s">
        <v>174</v>
      </c>
      <c r="L134" s="71"/>
      <c r="M134" s="227" t="s">
        <v>21</v>
      </c>
      <c r="N134" s="228" t="s">
        <v>42</v>
      </c>
      <c r="O134" s="46"/>
      <c r="P134" s="229">
        <f>O134*H134</f>
        <v>0</v>
      </c>
      <c r="Q134" s="229">
        <v>0</v>
      </c>
      <c r="R134" s="229">
        <f>Q134*H134</f>
        <v>0</v>
      </c>
      <c r="S134" s="229">
        <v>0</v>
      </c>
      <c r="T134" s="230">
        <f>S134*H134</f>
        <v>0</v>
      </c>
      <c r="AR134" s="23" t="s">
        <v>175</v>
      </c>
      <c r="AT134" s="23" t="s">
        <v>170</v>
      </c>
      <c r="AU134" s="23" t="s">
        <v>81</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175</v>
      </c>
      <c r="BM134" s="23" t="s">
        <v>527</v>
      </c>
    </row>
    <row r="135" s="1" customFormat="1" ht="38.25" customHeight="1">
      <c r="B135" s="45"/>
      <c r="C135" s="220" t="s">
        <v>278</v>
      </c>
      <c r="D135" s="220" t="s">
        <v>170</v>
      </c>
      <c r="E135" s="221" t="s">
        <v>1985</v>
      </c>
      <c r="F135" s="222" t="s">
        <v>1986</v>
      </c>
      <c r="G135" s="223" t="s">
        <v>173</v>
      </c>
      <c r="H135" s="224">
        <v>26</v>
      </c>
      <c r="I135" s="225"/>
      <c r="J135" s="226">
        <f>ROUND(I135*H135,2)</f>
        <v>0</v>
      </c>
      <c r="K135" s="222" t="s">
        <v>174</v>
      </c>
      <c r="L135" s="71"/>
      <c r="M135" s="227" t="s">
        <v>21</v>
      </c>
      <c r="N135" s="228" t="s">
        <v>42</v>
      </c>
      <c r="O135" s="46"/>
      <c r="P135" s="229">
        <f>O135*H135</f>
        <v>0</v>
      </c>
      <c r="Q135" s="229">
        <v>0</v>
      </c>
      <c r="R135" s="229">
        <f>Q135*H135</f>
        <v>0</v>
      </c>
      <c r="S135" s="229">
        <v>0</v>
      </c>
      <c r="T135" s="230">
        <f>S135*H135</f>
        <v>0</v>
      </c>
      <c r="AR135" s="23" t="s">
        <v>175</v>
      </c>
      <c r="AT135" s="23" t="s">
        <v>170</v>
      </c>
      <c r="AU135" s="23" t="s">
        <v>81</v>
      </c>
      <c r="AY135" s="23" t="s">
        <v>168</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175</v>
      </c>
      <c r="BM135" s="23" t="s">
        <v>537</v>
      </c>
    </row>
    <row r="136" s="1" customFormat="1" ht="25.5" customHeight="1">
      <c r="B136" s="45"/>
      <c r="C136" s="220" t="s">
        <v>283</v>
      </c>
      <c r="D136" s="220" t="s">
        <v>170</v>
      </c>
      <c r="E136" s="221" t="s">
        <v>1987</v>
      </c>
      <c r="F136" s="222" t="s">
        <v>1988</v>
      </c>
      <c r="G136" s="223" t="s">
        <v>173</v>
      </c>
      <c r="H136" s="224">
        <v>26</v>
      </c>
      <c r="I136" s="225"/>
      <c r="J136" s="226">
        <f>ROUND(I136*H136,2)</f>
        <v>0</v>
      </c>
      <c r="K136" s="222" t="s">
        <v>174</v>
      </c>
      <c r="L136" s="71"/>
      <c r="M136" s="227" t="s">
        <v>21</v>
      </c>
      <c r="N136" s="228" t="s">
        <v>42</v>
      </c>
      <c r="O136" s="46"/>
      <c r="P136" s="229">
        <f>O136*H136</f>
        <v>0</v>
      </c>
      <c r="Q136" s="229">
        <v>0</v>
      </c>
      <c r="R136" s="229">
        <f>Q136*H136</f>
        <v>0</v>
      </c>
      <c r="S136" s="229">
        <v>0</v>
      </c>
      <c r="T136" s="230">
        <f>S136*H136</f>
        <v>0</v>
      </c>
      <c r="AR136" s="23" t="s">
        <v>175</v>
      </c>
      <c r="AT136" s="23" t="s">
        <v>170</v>
      </c>
      <c r="AU136" s="23" t="s">
        <v>81</v>
      </c>
      <c r="AY136" s="23" t="s">
        <v>168</v>
      </c>
      <c r="BE136" s="231">
        <f>IF(N136="základní",J136,0)</f>
        <v>0</v>
      </c>
      <c r="BF136" s="231">
        <f>IF(N136="snížená",J136,0)</f>
        <v>0</v>
      </c>
      <c r="BG136" s="231">
        <f>IF(N136="zákl. přenesená",J136,0)</f>
        <v>0</v>
      </c>
      <c r="BH136" s="231">
        <f>IF(N136="sníž. přenesená",J136,0)</f>
        <v>0</v>
      </c>
      <c r="BI136" s="231">
        <f>IF(N136="nulová",J136,0)</f>
        <v>0</v>
      </c>
      <c r="BJ136" s="23" t="s">
        <v>79</v>
      </c>
      <c r="BK136" s="231">
        <f>ROUND(I136*H136,2)</f>
        <v>0</v>
      </c>
      <c r="BL136" s="23" t="s">
        <v>175</v>
      </c>
      <c r="BM136" s="23" t="s">
        <v>545</v>
      </c>
    </row>
    <row r="137" s="10" customFormat="1" ht="29.88" customHeight="1">
      <c r="B137" s="204"/>
      <c r="C137" s="205"/>
      <c r="D137" s="206" t="s">
        <v>70</v>
      </c>
      <c r="E137" s="218" t="s">
        <v>208</v>
      </c>
      <c r="F137" s="218" t="s">
        <v>1837</v>
      </c>
      <c r="G137" s="205"/>
      <c r="H137" s="205"/>
      <c r="I137" s="208"/>
      <c r="J137" s="219">
        <f>BK137</f>
        <v>0</v>
      </c>
      <c r="K137" s="205"/>
      <c r="L137" s="210"/>
      <c r="M137" s="211"/>
      <c r="N137" s="212"/>
      <c r="O137" s="212"/>
      <c r="P137" s="213">
        <f>SUM(P138:P142)</f>
        <v>0</v>
      </c>
      <c r="Q137" s="212"/>
      <c r="R137" s="213">
        <f>SUM(R138:R142)</f>
        <v>0</v>
      </c>
      <c r="S137" s="212"/>
      <c r="T137" s="214">
        <f>SUM(T138:T142)</f>
        <v>0</v>
      </c>
      <c r="AR137" s="215" t="s">
        <v>79</v>
      </c>
      <c r="AT137" s="216" t="s">
        <v>70</v>
      </c>
      <c r="AU137" s="216" t="s">
        <v>79</v>
      </c>
      <c r="AY137" s="215" t="s">
        <v>168</v>
      </c>
      <c r="BK137" s="217">
        <f>SUM(BK138:BK142)</f>
        <v>0</v>
      </c>
    </row>
    <row r="138" s="1" customFormat="1" ht="25.5" customHeight="1">
      <c r="B138" s="45"/>
      <c r="C138" s="220" t="s">
        <v>288</v>
      </c>
      <c r="D138" s="220" t="s">
        <v>170</v>
      </c>
      <c r="E138" s="221" t="s">
        <v>2125</v>
      </c>
      <c r="F138" s="222" t="s">
        <v>2126</v>
      </c>
      <c r="G138" s="223" t="s">
        <v>195</v>
      </c>
      <c r="H138" s="224">
        <v>13</v>
      </c>
      <c r="I138" s="225"/>
      <c r="J138" s="226">
        <f>ROUND(I138*H138,2)</f>
        <v>0</v>
      </c>
      <c r="K138" s="222" t="s">
        <v>174</v>
      </c>
      <c r="L138" s="71"/>
      <c r="M138" s="227" t="s">
        <v>21</v>
      </c>
      <c r="N138" s="228" t="s">
        <v>42</v>
      </c>
      <c r="O138" s="46"/>
      <c r="P138" s="229">
        <f>O138*H138</f>
        <v>0</v>
      </c>
      <c r="Q138" s="229">
        <v>0</v>
      </c>
      <c r="R138" s="229">
        <f>Q138*H138</f>
        <v>0</v>
      </c>
      <c r="S138" s="229">
        <v>0</v>
      </c>
      <c r="T138" s="230">
        <f>S138*H138</f>
        <v>0</v>
      </c>
      <c r="AR138" s="23" t="s">
        <v>175</v>
      </c>
      <c r="AT138" s="23" t="s">
        <v>170</v>
      </c>
      <c r="AU138" s="23" t="s">
        <v>81</v>
      </c>
      <c r="AY138" s="23" t="s">
        <v>168</v>
      </c>
      <c r="BE138" s="231">
        <f>IF(N138="základní",J138,0)</f>
        <v>0</v>
      </c>
      <c r="BF138" s="231">
        <f>IF(N138="snížená",J138,0)</f>
        <v>0</v>
      </c>
      <c r="BG138" s="231">
        <f>IF(N138="zákl. přenesená",J138,0)</f>
        <v>0</v>
      </c>
      <c r="BH138" s="231">
        <f>IF(N138="sníž. přenesená",J138,0)</f>
        <v>0</v>
      </c>
      <c r="BI138" s="231">
        <f>IF(N138="nulová",J138,0)</f>
        <v>0</v>
      </c>
      <c r="BJ138" s="23" t="s">
        <v>79</v>
      </c>
      <c r="BK138" s="231">
        <f>ROUND(I138*H138,2)</f>
        <v>0</v>
      </c>
      <c r="BL138" s="23" t="s">
        <v>175</v>
      </c>
      <c r="BM138" s="23" t="s">
        <v>554</v>
      </c>
    </row>
    <row r="139" s="1" customFormat="1" ht="25.5" customHeight="1">
      <c r="B139" s="45"/>
      <c r="C139" s="257" t="s">
        <v>293</v>
      </c>
      <c r="D139" s="257" t="s">
        <v>259</v>
      </c>
      <c r="E139" s="258" t="s">
        <v>2127</v>
      </c>
      <c r="F139" s="259" t="s">
        <v>2128</v>
      </c>
      <c r="G139" s="260" t="s">
        <v>195</v>
      </c>
      <c r="H139" s="261">
        <v>13.195</v>
      </c>
      <c r="I139" s="262"/>
      <c r="J139" s="263">
        <f>ROUND(I139*H139,2)</f>
        <v>0</v>
      </c>
      <c r="K139" s="259" t="s">
        <v>174</v>
      </c>
      <c r="L139" s="264"/>
      <c r="M139" s="265" t="s">
        <v>21</v>
      </c>
      <c r="N139" s="266" t="s">
        <v>42</v>
      </c>
      <c r="O139" s="46"/>
      <c r="P139" s="229">
        <f>O139*H139</f>
        <v>0</v>
      </c>
      <c r="Q139" s="229">
        <v>0</v>
      </c>
      <c r="R139" s="229">
        <f>Q139*H139</f>
        <v>0</v>
      </c>
      <c r="S139" s="229">
        <v>0</v>
      </c>
      <c r="T139" s="230">
        <f>S139*H139</f>
        <v>0</v>
      </c>
      <c r="AR139" s="23" t="s">
        <v>208</v>
      </c>
      <c r="AT139" s="23" t="s">
        <v>259</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175</v>
      </c>
      <c r="BM139" s="23" t="s">
        <v>564</v>
      </c>
    </row>
    <row r="140" s="11" customFormat="1">
      <c r="B140" s="235"/>
      <c r="C140" s="236"/>
      <c r="D140" s="232" t="s">
        <v>182</v>
      </c>
      <c r="E140" s="237" t="s">
        <v>21</v>
      </c>
      <c r="F140" s="238" t="s">
        <v>2129</v>
      </c>
      <c r="G140" s="236"/>
      <c r="H140" s="239">
        <v>13.195</v>
      </c>
      <c r="I140" s="240"/>
      <c r="J140" s="236"/>
      <c r="K140" s="236"/>
      <c r="L140" s="241"/>
      <c r="M140" s="242"/>
      <c r="N140" s="243"/>
      <c r="O140" s="243"/>
      <c r="P140" s="243"/>
      <c r="Q140" s="243"/>
      <c r="R140" s="243"/>
      <c r="S140" s="243"/>
      <c r="T140" s="244"/>
      <c r="AT140" s="245" t="s">
        <v>182</v>
      </c>
      <c r="AU140" s="245" t="s">
        <v>81</v>
      </c>
      <c r="AV140" s="11" t="s">
        <v>81</v>
      </c>
      <c r="AW140" s="11" t="s">
        <v>34</v>
      </c>
      <c r="AX140" s="11" t="s">
        <v>71</v>
      </c>
      <c r="AY140" s="245" t="s">
        <v>168</v>
      </c>
    </row>
    <row r="141" s="12" customFormat="1">
      <c r="B141" s="246"/>
      <c r="C141" s="247"/>
      <c r="D141" s="232" t="s">
        <v>182</v>
      </c>
      <c r="E141" s="248" t="s">
        <v>21</v>
      </c>
      <c r="F141" s="249" t="s">
        <v>184</v>
      </c>
      <c r="G141" s="247"/>
      <c r="H141" s="250">
        <v>13.195</v>
      </c>
      <c r="I141" s="251"/>
      <c r="J141" s="247"/>
      <c r="K141" s="247"/>
      <c r="L141" s="252"/>
      <c r="M141" s="253"/>
      <c r="N141" s="254"/>
      <c r="O141" s="254"/>
      <c r="P141" s="254"/>
      <c r="Q141" s="254"/>
      <c r="R141" s="254"/>
      <c r="S141" s="254"/>
      <c r="T141" s="255"/>
      <c r="AT141" s="256" t="s">
        <v>182</v>
      </c>
      <c r="AU141" s="256" t="s">
        <v>81</v>
      </c>
      <c r="AV141" s="12" t="s">
        <v>175</v>
      </c>
      <c r="AW141" s="12" t="s">
        <v>34</v>
      </c>
      <c r="AX141" s="12" t="s">
        <v>79</v>
      </c>
      <c r="AY141" s="256" t="s">
        <v>168</v>
      </c>
    </row>
    <row r="142" s="1" customFormat="1" ht="16.5" customHeight="1">
      <c r="B142" s="45"/>
      <c r="C142" s="220" t="s">
        <v>298</v>
      </c>
      <c r="D142" s="220" t="s">
        <v>170</v>
      </c>
      <c r="E142" s="221" t="s">
        <v>2130</v>
      </c>
      <c r="F142" s="222" t="s">
        <v>2131</v>
      </c>
      <c r="G142" s="223" t="s">
        <v>1848</v>
      </c>
      <c r="H142" s="224">
        <v>1</v>
      </c>
      <c r="I142" s="225"/>
      <c r="J142" s="226">
        <f>ROUND(I142*H142,2)</f>
        <v>0</v>
      </c>
      <c r="K142" s="222" t="s">
        <v>21</v>
      </c>
      <c r="L142" s="71"/>
      <c r="M142" s="227" t="s">
        <v>21</v>
      </c>
      <c r="N142" s="228" t="s">
        <v>42</v>
      </c>
      <c r="O142" s="46"/>
      <c r="P142" s="229">
        <f>O142*H142</f>
        <v>0</v>
      </c>
      <c r="Q142" s="229">
        <v>0</v>
      </c>
      <c r="R142" s="229">
        <f>Q142*H142</f>
        <v>0</v>
      </c>
      <c r="S142" s="229">
        <v>0</v>
      </c>
      <c r="T142" s="230">
        <f>S142*H142</f>
        <v>0</v>
      </c>
      <c r="AR142" s="23" t="s">
        <v>175</v>
      </c>
      <c r="AT142" s="23" t="s">
        <v>170</v>
      </c>
      <c r="AU142" s="23" t="s">
        <v>81</v>
      </c>
      <c r="AY142" s="23" t="s">
        <v>168</v>
      </c>
      <c r="BE142" s="231">
        <f>IF(N142="základní",J142,0)</f>
        <v>0</v>
      </c>
      <c r="BF142" s="231">
        <f>IF(N142="snížená",J142,0)</f>
        <v>0</v>
      </c>
      <c r="BG142" s="231">
        <f>IF(N142="zákl. přenesená",J142,0)</f>
        <v>0</v>
      </c>
      <c r="BH142" s="231">
        <f>IF(N142="sníž. přenesená",J142,0)</f>
        <v>0</v>
      </c>
      <c r="BI142" s="231">
        <f>IF(N142="nulová",J142,0)</f>
        <v>0</v>
      </c>
      <c r="BJ142" s="23" t="s">
        <v>79</v>
      </c>
      <c r="BK142" s="231">
        <f>ROUND(I142*H142,2)</f>
        <v>0</v>
      </c>
      <c r="BL142" s="23" t="s">
        <v>175</v>
      </c>
      <c r="BM142" s="23" t="s">
        <v>578</v>
      </c>
    </row>
    <row r="143" s="10" customFormat="1" ht="29.88" customHeight="1">
      <c r="B143" s="204"/>
      <c r="C143" s="205"/>
      <c r="D143" s="206" t="s">
        <v>70</v>
      </c>
      <c r="E143" s="218" t="s">
        <v>212</v>
      </c>
      <c r="F143" s="218" t="s">
        <v>292</v>
      </c>
      <c r="G143" s="205"/>
      <c r="H143" s="205"/>
      <c r="I143" s="208"/>
      <c r="J143" s="219">
        <f>BK143</f>
        <v>0</v>
      </c>
      <c r="K143" s="205"/>
      <c r="L143" s="210"/>
      <c r="M143" s="211"/>
      <c r="N143" s="212"/>
      <c r="O143" s="212"/>
      <c r="P143" s="213">
        <f>SUM(P144:P147)</f>
        <v>0</v>
      </c>
      <c r="Q143" s="212"/>
      <c r="R143" s="213">
        <f>SUM(R144:R147)</f>
        <v>0</v>
      </c>
      <c r="S143" s="212"/>
      <c r="T143" s="214">
        <f>SUM(T144:T147)</f>
        <v>0</v>
      </c>
      <c r="AR143" s="215" t="s">
        <v>79</v>
      </c>
      <c r="AT143" s="216" t="s">
        <v>70</v>
      </c>
      <c r="AU143" s="216" t="s">
        <v>79</v>
      </c>
      <c r="AY143" s="215" t="s">
        <v>168</v>
      </c>
      <c r="BK143" s="217">
        <f>SUM(BK144:BK147)</f>
        <v>0</v>
      </c>
    </row>
    <row r="144" s="1" customFormat="1" ht="25.5" customHeight="1">
      <c r="B144" s="45"/>
      <c r="C144" s="220" t="s">
        <v>303</v>
      </c>
      <c r="D144" s="220" t="s">
        <v>170</v>
      </c>
      <c r="E144" s="221" t="s">
        <v>2048</v>
      </c>
      <c r="F144" s="222" t="s">
        <v>2049</v>
      </c>
      <c r="G144" s="223" t="s">
        <v>195</v>
      </c>
      <c r="H144" s="224">
        <v>30</v>
      </c>
      <c r="I144" s="225"/>
      <c r="J144" s="226">
        <f>ROUND(I144*H144,2)</f>
        <v>0</v>
      </c>
      <c r="K144" s="222" t="s">
        <v>174</v>
      </c>
      <c r="L144" s="71"/>
      <c r="M144" s="227" t="s">
        <v>21</v>
      </c>
      <c r="N144" s="228" t="s">
        <v>42</v>
      </c>
      <c r="O144" s="46"/>
      <c r="P144" s="229">
        <f>O144*H144</f>
        <v>0</v>
      </c>
      <c r="Q144" s="229">
        <v>0</v>
      </c>
      <c r="R144" s="229">
        <f>Q144*H144</f>
        <v>0</v>
      </c>
      <c r="S144" s="229">
        <v>0</v>
      </c>
      <c r="T144" s="230">
        <f>S144*H144</f>
        <v>0</v>
      </c>
      <c r="AR144" s="23" t="s">
        <v>175</v>
      </c>
      <c r="AT144" s="23" t="s">
        <v>170</v>
      </c>
      <c r="AU144" s="23" t="s">
        <v>81</v>
      </c>
      <c r="AY144" s="23" t="s">
        <v>168</v>
      </c>
      <c r="BE144" s="231">
        <f>IF(N144="základní",J144,0)</f>
        <v>0</v>
      </c>
      <c r="BF144" s="231">
        <f>IF(N144="snížená",J144,0)</f>
        <v>0</v>
      </c>
      <c r="BG144" s="231">
        <f>IF(N144="zákl. přenesená",J144,0)</f>
        <v>0</v>
      </c>
      <c r="BH144" s="231">
        <f>IF(N144="sníž. přenesená",J144,0)</f>
        <v>0</v>
      </c>
      <c r="BI144" s="231">
        <f>IF(N144="nulová",J144,0)</f>
        <v>0</v>
      </c>
      <c r="BJ144" s="23" t="s">
        <v>79</v>
      </c>
      <c r="BK144" s="231">
        <f>ROUND(I144*H144,2)</f>
        <v>0</v>
      </c>
      <c r="BL144" s="23" t="s">
        <v>175</v>
      </c>
      <c r="BM144" s="23" t="s">
        <v>586</v>
      </c>
    </row>
    <row r="145" s="11" customFormat="1">
      <c r="B145" s="235"/>
      <c r="C145" s="236"/>
      <c r="D145" s="232" t="s">
        <v>182</v>
      </c>
      <c r="E145" s="237" t="s">
        <v>21</v>
      </c>
      <c r="F145" s="238" t="s">
        <v>2132</v>
      </c>
      <c r="G145" s="236"/>
      <c r="H145" s="239">
        <v>30</v>
      </c>
      <c r="I145" s="240"/>
      <c r="J145" s="236"/>
      <c r="K145" s="236"/>
      <c r="L145" s="241"/>
      <c r="M145" s="242"/>
      <c r="N145" s="243"/>
      <c r="O145" s="243"/>
      <c r="P145" s="243"/>
      <c r="Q145" s="243"/>
      <c r="R145" s="243"/>
      <c r="S145" s="243"/>
      <c r="T145" s="244"/>
      <c r="AT145" s="245" t="s">
        <v>182</v>
      </c>
      <c r="AU145" s="245" t="s">
        <v>81</v>
      </c>
      <c r="AV145" s="11" t="s">
        <v>81</v>
      </c>
      <c r="AW145" s="11" t="s">
        <v>34</v>
      </c>
      <c r="AX145" s="11" t="s">
        <v>71</v>
      </c>
      <c r="AY145" s="245" t="s">
        <v>168</v>
      </c>
    </row>
    <row r="146" s="12" customFormat="1">
      <c r="B146" s="246"/>
      <c r="C146" s="247"/>
      <c r="D146" s="232" t="s">
        <v>182</v>
      </c>
      <c r="E146" s="248" t="s">
        <v>21</v>
      </c>
      <c r="F146" s="249" t="s">
        <v>184</v>
      </c>
      <c r="G146" s="247"/>
      <c r="H146" s="250">
        <v>30</v>
      </c>
      <c r="I146" s="251"/>
      <c r="J146" s="247"/>
      <c r="K146" s="247"/>
      <c r="L146" s="252"/>
      <c r="M146" s="253"/>
      <c r="N146" s="254"/>
      <c r="O146" s="254"/>
      <c r="P146" s="254"/>
      <c r="Q146" s="254"/>
      <c r="R146" s="254"/>
      <c r="S146" s="254"/>
      <c r="T146" s="255"/>
      <c r="AT146" s="256" t="s">
        <v>182</v>
      </c>
      <c r="AU146" s="256" t="s">
        <v>81</v>
      </c>
      <c r="AV146" s="12" t="s">
        <v>175</v>
      </c>
      <c r="AW146" s="12" t="s">
        <v>34</v>
      </c>
      <c r="AX146" s="12" t="s">
        <v>79</v>
      </c>
      <c r="AY146" s="256" t="s">
        <v>168</v>
      </c>
    </row>
    <row r="147" s="1" customFormat="1" ht="25.5" customHeight="1">
      <c r="B147" s="45"/>
      <c r="C147" s="220" t="s">
        <v>308</v>
      </c>
      <c r="D147" s="220" t="s">
        <v>170</v>
      </c>
      <c r="E147" s="221" t="s">
        <v>2133</v>
      </c>
      <c r="F147" s="222" t="s">
        <v>2134</v>
      </c>
      <c r="G147" s="223" t="s">
        <v>466</v>
      </c>
      <c r="H147" s="224">
        <v>1</v>
      </c>
      <c r="I147" s="225"/>
      <c r="J147" s="226">
        <f>ROUND(I147*H147,2)</f>
        <v>0</v>
      </c>
      <c r="K147" s="222" t="s">
        <v>174</v>
      </c>
      <c r="L147" s="71"/>
      <c r="M147" s="227" t="s">
        <v>21</v>
      </c>
      <c r="N147" s="228" t="s">
        <v>42</v>
      </c>
      <c r="O147" s="46"/>
      <c r="P147" s="229">
        <f>O147*H147</f>
        <v>0</v>
      </c>
      <c r="Q147" s="229">
        <v>0</v>
      </c>
      <c r="R147" s="229">
        <f>Q147*H147</f>
        <v>0</v>
      </c>
      <c r="S147" s="229">
        <v>0</v>
      </c>
      <c r="T147" s="230">
        <f>S147*H147</f>
        <v>0</v>
      </c>
      <c r="AR147" s="23" t="s">
        <v>175</v>
      </c>
      <c r="AT147" s="23" t="s">
        <v>170</v>
      </c>
      <c r="AU147" s="23" t="s">
        <v>81</v>
      </c>
      <c r="AY147" s="23" t="s">
        <v>168</v>
      </c>
      <c r="BE147" s="231">
        <f>IF(N147="základní",J147,0)</f>
        <v>0</v>
      </c>
      <c r="BF147" s="231">
        <f>IF(N147="snížená",J147,0)</f>
        <v>0</v>
      </c>
      <c r="BG147" s="231">
        <f>IF(N147="zákl. přenesená",J147,0)</f>
        <v>0</v>
      </c>
      <c r="BH147" s="231">
        <f>IF(N147="sníž. přenesená",J147,0)</f>
        <v>0</v>
      </c>
      <c r="BI147" s="231">
        <f>IF(N147="nulová",J147,0)</f>
        <v>0</v>
      </c>
      <c r="BJ147" s="23" t="s">
        <v>79</v>
      </c>
      <c r="BK147" s="231">
        <f>ROUND(I147*H147,2)</f>
        <v>0</v>
      </c>
      <c r="BL147" s="23" t="s">
        <v>175</v>
      </c>
      <c r="BM147" s="23" t="s">
        <v>595</v>
      </c>
    </row>
    <row r="148" s="10" customFormat="1" ht="29.88" customHeight="1">
      <c r="B148" s="204"/>
      <c r="C148" s="205"/>
      <c r="D148" s="206" t="s">
        <v>70</v>
      </c>
      <c r="E148" s="218" t="s">
        <v>326</v>
      </c>
      <c r="F148" s="218" t="s">
        <v>327</v>
      </c>
      <c r="G148" s="205"/>
      <c r="H148" s="205"/>
      <c r="I148" s="208"/>
      <c r="J148" s="219">
        <f>BK148</f>
        <v>0</v>
      </c>
      <c r="K148" s="205"/>
      <c r="L148" s="210"/>
      <c r="M148" s="211"/>
      <c r="N148" s="212"/>
      <c r="O148" s="212"/>
      <c r="P148" s="213">
        <f>SUM(P149:P154)</f>
        <v>0</v>
      </c>
      <c r="Q148" s="212"/>
      <c r="R148" s="213">
        <f>SUM(R149:R154)</f>
        <v>0</v>
      </c>
      <c r="S148" s="212"/>
      <c r="T148" s="214">
        <f>SUM(T149:T154)</f>
        <v>0</v>
      </c>
      <c r="AR148" s="215" t="s">
        <v>79</v>
      </c>
      <c r="AT148" s="216" t="s">
        <v>70</v>
      </c>
      <c r="AU148" s="216" t="s">
        <v>79</v>
      </c>
      <c r="AY148" s="215" t="s">
        <v>168</v>
      </c>
      <c r="BK148" s="217">
        <f>SUM(BK149:BK154)</f>
        <v>0</v>
      </c>
    </row>
    <row r="149" s="1" customFormat="1" ht="25.5" customHeight="1">
      <c r="B149" s="45"/>
      <c r="C149" s="220" t="s">
        <v>312</v>
      </c>
      <c r="D149" s="220" t="s">
        <v>170</v>
      </c>
      <c r="E149" s="221" t="s">
        <v>2052</v>
      </c>
      <c r="F149" s="222" t="s">
        <v>2053</v>
      </c>
      <c r="G149" s="223" t="s">
        <v>235</v>
      </c>
      <c r="H149" s="224">
        <v>21.010999999999999</v>
      </c>
      <c r="I149" s="225"/>
      <c r="J149" s="226">
        <f>ROUND(I149*H149,2)</f>
        <v>0</v>
      </c>
      <c r="K149" s="222" t="s">
        <v>174</v>
      </c>
      <c r="L149" s="71"/>
      <c r="M149" s="227" t="s">
        <v>21</v>
      </c>
      <c r="N149" s="228" t="s">
        <v>42</v>
      </c>
      <c r="O149" s="46"/>
      <c r="P149" s="229">
        <f>O149*H149</f>
        <v>0</v>
      </c>
      <c r="Q149" s="229">
        <v>0</v>
      </c>
      <c r="R149" s="229">
        <f>Q149*H149</f>
        <v>0</v>
      </c>
      <c r="S149" s="229">
        <v>0</v>
      </c>
      <c r="T149" s="230">
        <f>S149*H149</f>
        <v>0</v>
      </c>
      <c r="AR149" s="23" t="s">
        <v>175</v>
      </c>
      <c r="AT149" s="23" t="s">
        <v>170</v>
      </c>
      <c r="AU149" s="23" t="s">
        <v>81</v>
      </c>
      <c r="AY149" s="23" t="s">
        <v>168</v>
      </c>
      <c r="BE149" s="231">
        <f>IF(N149="základní",J149,0)</f>
        <v>0</v>
      </c>
      <c r="BF149" s="231">
        <f>IF(N149="snížená",J149,0)</f>
        <v>0</v>
      </c>
      <c r="BG149" s="231">
        <f>IF(N149="zákl. přenesená",J149,0)</f>
        <v>0</v>
      </c>
      <c r="BH149" s="231">
        <f>IF(N149="sníž. přenesená",J149,0)</f>
        <v>0</v>
      </c>
      <c r="BI149" s="231">
        <f>IF(N149="nulová",J149,0)</f>
        <v>0</v>
      </c>
      <c r="BJ149" s="23" t="s">
        <v>79</v>
      </c>
      <c r="BK149" s="231">
        <f>ROUND(I149*H149,2)</f>
        <v>0</v>
      </c>
      <c r="BL149" s="23" t="s">
        <v>175</v>
      </c>
      <c r="BM149" s="23" t="s">
        <v>604</v>
      </c>
    </row>
    <row r="150" s="1" customFormat="1" ht="38.25" customHeight="1">
      <c r="B150" s="45"/>
      <c r="C150" s="220" t="s">
        <v>317</v>
      </c>
      <c r="D150" s="220" t="s">
        <v>170</v>
      </c>
      <c r="E150" s="221" t="s">
        <v>2055</v>
      </c>
      <c r="F150" s="222" t="s">
        <v>2056</v>
      </c>
      <c r="G150" s="223" t="s">
        <v>235</v>
      </c>
      <c r="H150" s="224">
        <v>210.11000000000001</v>
      </c>
      <c r="I150" s="225"/>
      <c r="J150" s="226">
        <f>ROUND(I150*H150,2)</f>
        <v>0</v>
      </c>
      <c r="K150" s="222" t="s">
        <v>174</v>
      </c>
      <c r="L150" s="71"/>
      <c r="M150" s="227" t="s">
        <v>21</v>
      </c>
      <c r="N150" s="228" t="s">
        <v>42</v>
      </c>
      <c r="O150" s="46"/>
      <c r="P150" s="229">
        <f>O150*H150</f>
        <v>0</v>
      </c>
      <c r="Q150" s="229">
        <v>0</v>
      </c>
      <c r="R150" s="229">
        <f>Q150*H150</f>
        <v>0</v>
      </c>
      <c r="S150" s="229">
        <v>0</v>
      </c>
      <c r="T150" s="230">
        <f>S150*H150</f>
        <v>0</v>
      </c>
      <c r="AR150" s="23" t="s">
        <v>175</v>
      </c>
      <c r="AT150" s="23" t="s">
        <v>170</v>
      </c>
      <c r="AU150" s="23" t="s">
        <v>81</v>
      </c>
      <c r="AY150" s="23" t="s">
        <v>168</v>
      </c>
      <c r="BE150" s="231">
        <f>IF(N150="základní",J150,0)</f>
        <v>0</v>
      </c>
      <c r="BF150" s="231">
        <f>IF(N150="snížená",J150,0)</f>
        <v>0</v>
      </c>
      <c r="BG150" s="231">
        <f>IF(N150="zákl. přenesená",J150,0)</f>
        <v>0</v>
      </c>
      <c r="BH150" s="231">
        <f>IF(N150="sníž. přenesená",J150,0)</f>
        <v>0</v>
      </c>
      <c r="BI150" s="231">
        <f>IF(N150="nulová",J150,0)</f>
        <v>0</v>
      </c>
      <c r="BJ150" s="23" t="s">
        <v>79</v>
      </c>
      <c r="BK150" s="231">
        <f>ROUND(I150*H150,2)</f>
        <v>0</v>
      </c>
      <c r="BL150" s="23" t="s">
        <v>175</v>
      </c>
      <c r="BM150" s="23" t="s">
        <v>612</v>
      </c>
    </row>
    <row r="151" s="11" customFormat="1">
      <c r="B151" s="235"/>
      <c r="C151" s="236"/>
      <c r="D151" s="232" t="s">
        <v>182</v>
      </c>
      <c r="E151" s="237" t="s">
        <v>21</v>
      </c>
      <c r="F151" s="238" t="s">
        <v>2135</v>
      </c>
      <c r="G151" s="236"/>
      <c r="H151" s="239">
        <v>210.11000000000001</v>
      </c>
      <c r="I151" s="240"/>
      <c r="J151" s="236"/>
      <c r="K151" s="236"/>
      <c r="L151" s="241"/>
      <c r="M151" s="242"/>
      <c r="N151" s="243"/>
      <c r="O151" s="243"/>
      <c r="P151" s="243"/>
      <c r="Q151" s="243"/>
      <c r="R151" s="243"/>
      <c r="S151" s="243"/>
      <c r="T151" s="244"/>
      <c r="AT151" s="245" t="s">
        <v>182</v>
      </c>
      <c r="AU151" s="245" t="s">
        <v>81</v>
      </c>
      <c r="AV151" s="11" t="s">
        <v>81</v>
      </c>
      <c r="AW151" s="11" t="s">
        <v>34</v>
      </c>
      <c r="AX151" s="11" t="s">
        <v>71</v>
      </c>
      <c r="AY151" s="245" t="s">
        <v>168</v>
      </c>
    </row>
    <row r="152" s="12" customFormat="1">
      <c r="B152" s="246"/>
      <c r="C152" s="247"/>
      <c r="D152" s="232" t="s">
        <v>182</v>
      </c>
      <c r="E152" s="248" t="s">
        <v>21</v>
      </c>
      <c r="F152" s="249" t="s">
        <v>184</v>
      </c>
      <c r="G152" s="247"/>
      <c r="H152" s="250">
        <v>210.11000000000001</v>
      </c>
      <c r="I152" s="251"/>
      <c r="J152" s="247"/>
      <c r="K152" s="247"/>
      <c r="L152" s="252"/>
      <c r="M152" s="253"/>
      <c r="N152" s="254"/>
      <c r="O152" s="254"/>
      <c r="P152" s="254"/>
      <c r="Q152" s="254"/>
      <c r="R152" s="254"/>
      <c r="S152" s="254"/>
      <c r="T152" s="255"/>
      <c r="AT152" s="256" t="s">
        <v>182</v>
      </c>
      <c r="AU152" s="256" t="s">
        <v>81</v>
      </c>
      <c r="AV152" s="12" t="s">
        <v>175</v>
      </c>
      <c r="AW152" s="12" t="s">
        <v>34</v>
      </c>
      <c r="AX152" s="12" t="s">
        <v>79</v>
      </c>
      <c r="AY152" s="256" t="s">
        <v>168</v>
      </c>
    </row>
    <row r="153" s="1" customFormat="1" ht="16.5" customHeight="1">
      <c r="B153" s="45"/>
      <c r="C153" s="220" t="s">
        <v>321</v>
      </c>
      <c r="D153" s="220" t="s">
        <v>170</v>
      </c>
      <c r="E153" s="221" t="s">
        <v>2059</v>
      </c>
      <c r="F153" s="222" t="s">
        <v>2060</v>
      </c>
      <c r="G153" s="223" t="s">
        <v>235</v>
      </c>
      <c r="H153" s="224">
        <v>21.010999999999999</v>
      </c>
      <c r="I153" s="225"/>
      <c r="J153" s="226">
        <f>ROUND(I153*H153,2)</f>
        <v>0</v>
      </c>
      <c r="K153" s="222" t="s">
        <v>174</v>
      </c>
      <c r="L153" s="71"/>
      <c r="M153" s="227" t="s">
        <v>21</v>
      </c>
      <c r="N153" s="228" t="s">
        <v>42</v>
      </c>
      <c r="O153" s="46"/>
      <c r="P153" s="229">
        <f>O153*H153</f>
        <v>0</v>
      </c>
      <c r="Q153" s="229">
        <v>0</v>
      </c>
      <c r="R153" s="229">
        <f>Q153*H153</f>
        <v>0</v>
      </c>
      <c r="S153" s="229">
        <v>0</v>
      </c>
      <c r="T153" s="230">
        <f>S153*H153</f>
        <v>0</v>
      </c>
      <c r="AR153" s="23" t="s">
        <v>175</v>
      </c>
      <c r="AT153" s="23" t="s">
        <v>170</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175</v>
      </c>
      <c r="BM153" s="23" t="s">
        <v>623</v>
      </c>
    </row>
    <row r="154" s="1" customFormat="1" ht="25.5" customHeight="1">
      <c r="B154" s="45"/>
      <c r="C154" s="220" t="s">
        <v>328</v>
      </c>
      <c r="D154" s="220" t="s">
        <v>170</v>
      </c>
      <c r="E154" s="221" t="s">
        <v>358</v>
      </c>
      <c r="F154" s="222" t="s">
        <v>359</v>
      </c>
      <c r="G154" s="223" t="s">
        <v>235</v>
      </c>
      <c r="H154" s="224">
        <v>21.010999999999999</v>
      </c>
      <c r="I154" s="225"/>
      <c r="J154" s="226">
        <f>ROUND(I154*H154,2)</f>
        <v>0</v>
      </c>
      <c r="K154" s="222" t="s">
        <v>174</v>
      </c>
      <c r="L154" s="71"/>
      <c r="M154" s="227" t="s">
        <v>21</v>
      </c>
      <c r="N154" s="228" t="s">
        <v>42</v>
      </c>
      <c r="O154" s="46"/>
      <c r="P154" s="229">
        <f>O154*H154</f>
        <v>0</v>
      </c>
      <c r="Q154" s="229">
        <v>0</v>
      </c>
      <c r="R154" s="229">
        <f>Q154*H154</f>
        <v>0</v>
      </c>
      <c r="S154" s="229">
        <v>0</v>
      </c>
      <c r="T154" s="230">
        <f>S154*H154</f>
        <v>0</v>
      </c>
      <c r="AR154" s="23" t="s">
        <v>175</v>
      </c>
      <c r="AT154" s="23" t="s">
        <v>170</v>
      </c>
      <c r="AU154" s="23" t="s">
        <v>81</v>
      </c>
      <c r="AY154" s="23" t="s">
        <v>168</v>
      </c>
      <c r="BE154" s="231">
        <f>IF(N154="základní",J154,0)</f>
        <v>0</v>
      </c>
      <c r="BF154" s="231">
        <f>IF(N154="snížená",J154,0)</f>
        <v>0</v>
      </c>
      <c r="BG154" s="231">
        <f>IF(N154="zákl. přenesená",J154,0)</f>
        <v>0</v>
      </c>
      <c r="BH154" s="231">
        <f>IF(N154="sníž. přenesená",J154,0)</f>
        <v>0</v>
      </c>
      <c r="BI154" s="231">
        <f>IF(N154="nulová",J154,0)</f>
        <v>0</v>
      </c>
      <c r="BJ154" s="23" t="s">
        <v>79</v>
      </c>
      <c r="BK154" s="231">
        <f>ROUND(I154*H154,2)</f>
        <v>0</v>
      </c>
      <c r="BL154" s="23" t="s">
        <v>175</v>
      </c>
      <c r="BM154" s="23" t="s">
        <v>632</v>
      </c>
    </row>
    <row r="155" s="10" customFormat="1" ht="29.88" customHeight="1">
      <c r="B155" s="204"/>
      <c r="C155" s="205"/>
      <c r="D155" s="206" t="s">
        <v>70</v>
      </c>
      <c r="E155" s="218" t="s">
        <v>364</v>
      </c>
      <c r="F155" s="218" t="s">
        <v>365</v>
      </c>
      <c r="G155" s="205"/>
      <c r="H155" s="205"/>
      <c r="I155" s="208"/>
      <c r="J155" s="219">
        <f>BK155</f>
        <v>0</v>
      </c>
      <c r="K155" s="205"/>
      <c r="L155" s="210"/>
      <c r="M155" s="211"/>
      <c r="N155" s="212"/>
      <c r="O155" s="212"/>
      <c r="P155" s="213">
        <f>SUM(P156:P158)</f>
        <v>0</v>
      </c>
      <c r="Q155" s="212"/>
      <c r="R155" s="213">
        <f>SUM(R156:R158)</f>
        <v>0</v>
      </c>
      <c r="S155" s="212"/>
      <c r="T155" s="214">
        <f>SUM(T156:T158)</f>
        <v>0</v>
      </c>
      <c r="AR155" s="215" t="s">
        <v>79</v>
      </c>
      <c r="AT155" s="216" t="s">
        <v>70</v>
      </c>
      <c r="AU155" s="216" t="s">
        <v>79</v>
      </c>
      <c r="AY155" s="215" t="s">
        <v>168</v>
      </c>
      <c r="BK155" s="217">
        <f>SUM(BK156:BK158)</f>
        <v>0</v>
      </c>
    </row>
    <row r="156" s="1" customFormat="1" ht="25.5" customHeight="1">
      <c r="B156" s="45"/>
      <c r="C156" s="220" t="s">
        <v>333</v>
      </c>
      <c r="D156" s="220" t="s">
        <v>170</v>
      </c>
      <c r="E156" s="221" t="s">
        <v>367</v>
      </c>
      <c r="F156" s="222" t="s">
        <v>368</v>
      </c>
      <c r="G156" s="223" t="s">
        <v>235</v>
      </c>
      <c r="H156" s="224">
        <v>23.791</v>
      </c>
      <c r="I156" s="225"/>
      <c r="J156" s="226">
        <f>ROUND(I156*H156,2)</f>
        <v>0</v>
      </c>
      <c r="K156" s="222" t="s">
        <v>174</v>
      </c>
      <c r="L156" s="71"/>
      <c r="M156" s="227" t="s">
        <v>21</v>
      </c>
      <c r="N156" s="228" t="s">
        <v>42</v>
      </c>
      <c r="O156" s="46"/>
      <c r="P156" s="229">
        <f>O156*H156</f>
        <v>0</v>
      </c>
      <c r="Q156" s="229">
        <v>0</v>
      </c>
      <c r="R156" s="229">
        <f>Q156*H156</f>
        <v>0</v>
      </c>
      <c r="S156" s="229">
        <v>0</v>
      </c>
      <c r="T156" s="230">
        <f>S156*H156</f>
        <v>0</v>
      </c>
      <c r="AR156" s="23" t="s">
        <v>175</v>
      </c>
      <c r="AT156" s="23" t="s">
        <v>170</v>
      </c>
      <c r="AU156" s="23" t="s">
        <v>81</v>
      </c>
      <c r="AY156" s="23" t="s">
        <v>168</v>
      </c>
      <c r="BE156" s="231">
        <f>IF(N156="základní",J156,0)</f>
        <v>0</v>
      </c>
      <c r="BF156" s="231">
        <f>IF(N156="snížená",J156,0)</f>
        <v>0</v>
      </c>
      <c r="BG156" s="231">
        <f>IF(N156="zákl. přenesená",J156,0)</f>
        <v>0</v>
      </c>
      <c r="BH156" s="231">
        <f>IF(N156="sníž. přenesená",J156,0)</f>
        <v>0</v>
      </c>
      <c r="BI156" s="231">
        <f>IF(N156="nulová",J156,0)</f>
        <v>0</v>
      </c>
      <c r="BJ156" s="23" t="s">
        <v>79</v>
      </c>
      <c r="BK156" s="231">
        <f>ROUND(I156*H156,2)</f>
        <v>0</v>
      </c>
      <c r="BL156" s="23" t="s">
        <v>175</v>
      </c>
      <c r="BM156" s="23" t="s">
        <v>642</v>
      </c>
    </row>
    <row r="157" s="1" customFormat="1" ht="38.25" customHeight="1">
      <c r="B157" s="45"/>
      <c r="C157" s="220" t="s">
        <v>338</v>
      </c>
      <c r="D157" s="220" t="s">
        <v>170</v>
      </c>
      <c r="E157" s="221" t="s">
        <v>1857</v>
      </c>
      <c r="F157" s="222" t="s">
        <v>1858</v>
      </c>
      <c r="G157" s="223" t="s">
        <v>235</v>
      </c>
      <c r="H157" s="224">
        <v>2.5680000000000001</v>
      </c>
      <c r="I157" s="225"/>
      <c r="J157" s="226">
        <f>ROUND(I157*H157,2)</f>
        <v>0</v>
      </c>
      <c r="K157" s="222" t="s">
        <v>174</v>
      </c>
      <c r="L157" s="71"/>
      <c r="M157" s="227" t="s">
        <v>21</v>
      </c>
      <c r="N157" s="228" t="s">
        <v>42</v>
      </c>
      <c r="O157" s="46"/>
      <c r="P157" s="229">
        <f>O157*H157</f>
        <v>0</v>
      </c>
      <c r="Q157" s="229">
        <v>0</v>
      </c>
      <c r="R157" s="229">
        <f>Q157*H157</f>
        <v>0</v>
      </c>
      <c r="S157" s="229">
        <v>0</v>
      </c>
      <c r="T157" s="230">
        <f>S157*H157</f>
        <v>0</v>
      </c>
      <c r="AR157" s="23" t="s">
        <v>175</v>
      </c>
      <c r="AT157" s="23" t="s">
        <v>170</v>
      </c>
      <c r="AU157" s="23" t="s">
        <v>81</v>
      </c>
      <c r="AY157" s="23" t="s">
        <v>168</v>
      </c>
      <c r="BE157" s="231">
        <f>IF(N157="základní",J157,0)</f>
        <v>0</v>
      </c>
      <c r="BF157" s="231">
        <f>IF(N157="snížená",J157,0)</f>
        <v>0</v>
      </c>
      <c r="BG157" s="231">
        <f>IF(N157="zákl. přenesená",J157,0)</f>
        <v>0</v>
      </c>
      <c r="BH157" s="231">
        <f>IF(N157="sníž. přenesená",J157,0)</f>
        <v>0</v>
      </c>
      <c r="BI157" s="231">
        <f>IF(N157="nulová",J157,0)</f>
        <v>0</v>
      </c>
      <c r="BJ157" s="23" t="s">
        <v>79</v>
      </c>
      <c r="BK157" s="231">
        <f>ROUND(I157*H157,2)</f>
        <v>0</v>
      </c>
      <c r="BL157" s="23" t="s">
        <v>175</v>
      </c>
      <c r="BM157" s="23" t="s">
        <v>653</v>
      </c>
    </row>
    <row r="158" s="1" customFormat="1" ht="38.25" customHeight="1">
      <c r="B158" s="45"/>
      <c r="C158" s="220" t="s">
        <v>343</v>
      </c>
      <c r="D158" s="220" t="s">
        <v>170</v>
      </c>
      <c r="E158" s="221" t="s">
        <v>1859</v>
      </c>
      <c r="F158" s="222" t="s">
        <v>1860</v>
      </c>
      <c r="G158" s="223" t="s">
        <v>235</v>
      </c>
      <c r="H158" s="224">
        <v>2.5680000000000001</v>
      </c>
      <c r="I158" s="225"/>
      <c r="J158" s="226">
        <f>ROUND(I158*H158,2)</f>
        <v>0</v>
      </c>
      <c r="K158" s="222" t="s">
        <v>174</v>
      </c>
      <c r="L158" s="71"/>
      <c r="M158" s="227" t="s">
        <v>21</v>
      </c>
      <c r="N158" s="228" t="s">
        <v>42</v>
      </c>
      <c r="O158" s="46"/>
      <c r="P158" s="229">
        <f>O158*H158</f>
        <v>0</v>
      </c>
      <c r="Q158" s="229">
        <v>0</v>
      </c>
      <c r="R158" s="229">
        <f>Q158*H158</f>
        <v>0</v>
      </c>
      <c r="S158" s="229">
        <v>0</v>
      </c>
      <c r="T158" s="230">
        <f>S158*H158</f>
        <v>0</v>
      </c>
      <c r="AR158" s="23" t="s">
        <v>175</v>
      </c>
      <c r="AT158" s="23" t="s">
        <v>170</v>
      </c>
      <c r="AU158" s="23" t="s">
        <v>81</v>
      </c>
      <c r="AY158" s="23" t="s">
        <v>168</v>
      </c>
      <c r="BE158" s="231">
        <f>IF(N158="základní",J158,0)</f>
        <v>0</v>
      </c>
      <c r="BF158" s="231">
        <f>IF(N158="snížená",J158,0)</f>
        <v>0</v>
      </c>
      <c r="BG158" s="231">
        <f>IF(N158="zákl. přenesená",J158,0)</f>
        <v>0</v>
      </c>
      <c r="BH158" s="231">
        <f>IF(N158="sníž. přenesená",J158,0)</f>
        <v>0</v>
      </c>
      <c r="BI158" s="231">
        <f>IF(N158="nulová",J158,0)</f>
        <v>0</v>
      </c>
      <c r="BJ158" s="23" t="s">
        <v>79</v>
      </c>
      <c r="BK158" s="231">
        <f>ROUND(I158*H158,2)</f>
        <v>0</v>
      </c>
      <c r="BL158" s="23" t="s">
        <v>175</v>
      </c>
      <c r="BM158" s="23" t="s">
        <v>664</v>
      </c>
    </row>
    <row r="159" s="10" customFormat="1" ht="37.44" customHeight="1">
      <c r="B159" s="204"/>
      <c r="C159" s="205"/>
      <c r="D159" s="206" t="s">
        <v>70</v>
      </c>
      <c r="E159" s="207" t="s">
        <v>131</v>
      </c>
      <c r="F159" s="207" t="s">
        <v>1861</v>
      </c>
      <c r="G159" s="205"/>
      <c r="H159" s="205"/>
      <c r="I159" s="208"/>
      <c r="J159" s="209">
        <f>BK159</f>
        <v>0</v>
      </c>
      <c r="K159" s="205"/>
      <c r="L159" s="210"/>
      <c r="M159" s="211"/>
      <c r="N159" s="212"/>
      <c r="O159" s="212"/>
      <c r="P159" s="213">
        <f>P160+P164</f>
        <v>0</v>
      </c>
      <c r="Q159" s="212"/>
      <c r="R159" s="213">
        <f>R160+R164</f>
        <v>0</v>
      </c>
      <c r="S159" s="212"/>
      <c r="T159" s="214">
        <f>T160+T164</f>
        <v>0</v>
      </c>
      <c r="AR159" s="215" t="s">
        <v>192</v>
      </c>
      <c r="AT159" s="216" t="s">
        <v>70</v>
      </c>
      <c r="AU159" s="216" t="s">
        <v>71</v>
      </c>
      <c r="AY159" s="215" t="s">
        <v>168</v>
      </c>
      <c r="BK159" s="217">
        <f>BK160+BK164</f>
        <v>0</v>
      </c>
    </row>
    <row r="160" s="10" customFormat="1" ht="19.92" customHeight="1">
      <c r="B160" s="204"/>
      <c r="C160" s="205"/>
      <c r="D160" s="206" t="s">
        <v>70</v>
      </c>
      <c r="E160" s="218" t="s">
        <v>1862</v>
      </c>
      <c r="F160" s="218" t="s">
        <v>1863</v>
      </c>
      <c r="G160" s="205"/>
      <c r="H160" s="205"/>
      <c r="I160" s="208"/>
      <c r="J160" s="219">
        <f>BK160</f>
        <v>0</v>
      </c>
      <c r="K160" s="205"/>
      <c r="L160" s="210"/>
      <c r="M160" s="211"/>
      <c r="N160" s="212"/>
      <c r="O160" s="212"/>
      <c r="P160" s="213">
        <f>SUM(P161:P163)</f>
        <v>0</v>
      </c>
      <c r="Q160" s="212"/>
      <c r="R160" s="213">
        <f>SUM(R161:R163)</f>
        <v>0</v>
      </c>
      <c r="S160" s="212"/>
      <c r="T160" s="214">
        <f>SUM(T161:T163)</f>
        <v>0</v>
      </c>
      <c r="AR160" s="215" t="s">
        <v>192</v>
      </c>
      <c r="AT160" s="216" t="s">
        <v>70</v>
      </c>
      <c r="AU160" s="216" t="s">
        <v>79</v>
      </c>
      <c r="AY160" s="215" t="s">
        <v>168</v>
      </c>
      <c r="BK160" s="217">
        <f>SUM(BK161:BK163)</f>
        <v>0</v>
      </c>
    </row>
    <row r="161" s="1" customFormat="1" ht="16.5" customHeight="1">
      <c r="B161" s="45"/>
      <c r="C161" s="220" t="s">
        <v>348</v>
      </c>
      <c r="D161" s="220" t="s">
        <v>170</v>
      </c>
      <c r="E161" s="221" t="s">
        <v>1955</v>
      </c>
      <c r="F161" s="222" t="s">
        <v>1956</v>
      </c>
      <c r="G161" s="223" t="s">
        <v>1848</v>
      </c>
      <c r="H161" s="224">
        <v>1</v>
      </c>
      <c r="I161" s="225"/>
      <c r="J161" s="226">
        <f>ROUND(I161*H161,2)</f>
        <v>0</v>
      </c>
      <c r="K161" s="222" t="s">
        <v>174</v>
      </c>
      <c r="L161" s="71"/>
      <c r="M161" s="227" t="s">
        <v>21</v>
      </c>
      <c r="N161" s="228" t="s">
        <v>42</v>
      </c>
      <c r="O161" s="46"/>
      <c r="P161" s="229">
        <f>O161*H161</f>
        <v>0</v>
      </c>
      <c r="Q161" s="229">
        <v>0</v>
      </c>
      <c r="R161" s="229">
        <f>Q161*H161</f>
        <v>0</v>
      </c>
      <c r="S161" s="229">
        <v>0</v>
      </c>
      <c r="T161" s="230">
        <f>S161*H161</f>
        <v>0</v>
      </c>
      <c r="AR161" s="23" t="s">
        <v>175</v>
      </c>
      <c r="AT161" s="23" t="s">
        <v>170</v>
      </c>
      <c r="AU161" s="23" t="s">
        <v>81</v>
      </c>
      <c r="AY161" s="23" t="s">
        <v>168</v>
      </c>
      <c r="BE161" s="231">
        <f>IF(N161="základní",J161,0)</f>
        <v>0</v>
      </c>
      <c r="BF161" s="231">
        <f>IF(N161="snížená",J161,0)</f>
        <v>0</v>
      </c>
      <c r="BG161" s="231">
        <f>IF(N161="zákl. přenesená",J161,0)</f>
        <v>0</v>
      </c>
      <c r="BH161" s="231">
        <f>IF(N161="sníž. přenesená",J161,0)</f>
        <v>0</v>
      </c>
      <c r="BI161" s="231">
        <f>IF(N161="nulová",J161,0)</f>
        <v>0</v>
      </c>
      <c r="BJ161" s="23" t="s">
        <v>79</v>
      </c>
      <c r="BK161" s="231">
        <f>ROUND(I161*H161,2)</f>
        <v>0</v>
      </c>
      <c r="BL161" s="23" t="s">
        <v>175</v>
      </c>
      <c r="BM161" s="23" t="s">
        <v>672</v>
      </c>
    </row>
    <row r="162" s="1" customFormat="1" ht="16.5" customHeight="1">
      <c r="B162" s="45"/>
      <c r="C162" s="220" t="s">
        <v>353</v>
      </c>
      <c r="D162" s="220" t="s">
        <v>170</v>
      </c>
      <c r="E162" s="221" t="s">
        <v>1864</v>
      </c>
      <c r="F162" s="222" t="s">
        <v>1865</v>
      </c>
      <c r="G162" s="223" t="s">
        <v>1848</v>
      </c>
      <c r="H162" s="224">
        <v>1</v>
      </c>
      <c r="I162" s="225"/>
      <c r="J162" s="226">
        <f>ROUND(I162*H162,2)</f>
        <v>0</v>
      </c>
      <c r="K162" s="222" t="s">
        <v>174</v>
      </c>
      <c r="L162" s="71"/>
      <c r="M162" s="227" t="s">
        <v>21</v>
      </c>
      <c r="N162" s="228" t="s">
        <v>42</v>
      </c>
      <c r="O162" s="46"/>
      <c r="P162" s="229">
        <f>O162*H162</f>
        <v>0</v>
      </c>
      <c r="Q162" s="229">
        <v>0</v>
      </c>
      <c r="R162" s="229">
        <f>Q162*H162</f>
        <v>0</v>
      </c>
      <c r="S162" s="229">
        <v>0</v>
      </c>
      <c r="T162" s="230">
        <f>S162*H162</f>
        <v>0</v>
      </c>
      <c r="AR162" s="23" t="s">
        <v>175</v>
      </c>
      <c r="AT162" s="23" t="s">
        <v>170</v>
      </c>
      <c r="AU162" s="23" t="s">
        <v>81</v>
      </c>
      <c r="AY162" s="23" t="s">
        <v>168</v>
      </c>
      <c r="BE162" s="231">
        <f>IF(N162="základní",J162,0)</f>
        <v>0</v>
      </c>
      <c r="BF162" s="231">
        <f>IF(N162="snížená",J162,0)</f>
        <v>0</v>
      </c>
      <c r="BG162" s="231">
        <f>IF(N162="zákl. přenesená",J162,0)</f>
        <v>0</v>
      </c>
      <c r="BH162" s="231">
        <f>IF(N162="sníž. přenesená",J162,0)</f>
        <v>0</v>
      </c>
      <c r="BI162" s="231">
        <f>IF(N162="nulová",J162,0)</f>
        <v>0</v>
      </c>
      <c r="BJ162" s="23" t="s">
        <v>79</v>
      </c>
      <c r="BK162" s="231">
        <f>ROUND(I162*H162,2)</f>
        <v>0</v>
      </c>
      <c r="BL162" s="23" t="s">
        <v>175</v>
      </c>
      <c r="BM162" s="23" t="s">
        <v>684</v>
      </c>
    </row>
    <row r="163" s="1" customFormat="1" ht="16.5" customHeight="1">
      <c r="B163" s="45"/>
      <c r="C163" s="220" t="s">
        <v>357</v>
      </c>
      <c r="D163" s="220" t="s">
        <v>170</v>
      </c>
      <c r="E163" s="221" t="s">
        <v>1866</v>
      </c>
      <c r="F163" s="222" t="s">
        <v>1216</v>
      </c>
      <c r="G163" s="223" t="s">
        <v>1848</v>
      </c>
      <c r="H163" s="224">
        <v>1</v>
      </c>
      <c r="I163" s="225"/>
      <c r="J163" s="226">
        <f>ROUND(I163*H163,2)</f>
        <v>0</v>
      </c>
      <c r="K163" s="222" t="s">
        <v>174</v>
      </c>
      <c r="L163" s="71"/>
      <c r="M163" s="227" t="s">
        <v>21</v>
      </c>
      <c r="N163" s="228" t="s">
        <v>42</v>
      </c>
      <c r="O163" s="46"/>
      <c r="P163" s="229">
        <f>O163*H163</f>
        <v>0</v>
      </c>
      <c r="Q163" s="229">
        <v>0</v>
      </c>
      <c r="R163" s="229">
        <f>Q163*H163</f>
        <v>0</v>
      </c>
      <c r="S163" s="229">
        <v>0</v>
      </c>
      <c r="T163" s="230">
        <f>S163*H163</f>
        <v>0</v>
      </c>
      <c r="AR163" s="23" t="s">
        <v>175</v>
      </c>
      <c r="AT163" s="23" t="s">
        <v>170</v>
      </c>
      <c r="AU163" s="23" t="s">
        <v>81</v>
      </c>
      <c r="AY163" s="23" t="s">
        <v>168</v>
      </c>
      <c r="BE163" s="231">
        <f>IF(N163="základní",J163,0)</f>
        <v>0</v>
      </c>
      <c r="BF163" s="231">
        <f>IF(N163="snížená",J163,0)</f>
        <v>0</v>
      </c>
      <c r="BG163" s="231">
        <f>IF(N163="zákl. přenesená",J163,0)</f>
        <v>0</v>
      </c>
      <c r="BH163" s="231">
        <f>IF(N163="sníž. přenesená",J163,0)</f>
        <v>0</v>
      </c>
      <c r="BI163" s="231">
        <f>IF(N163="nulová",J163,0)</f>
        <v>0</v>
      </c>
      <c r="BJ163" s="23" t="s">
        <v>79</v>
      </c>
      <c r="BK163" s="231">
        <f>ROUND(I163*H163,2)</f>
        <v>0</v>
      </c>
      <c r="BL163" s="23" t="s">
        <v>175</v>
      </c>
      <c r="BM163" s="23" t="s">
        <v>692</v>
      </c>
    </row>
    <row r="164" s="10" customFormat="1" ht="29.88" customHeight="1">
      <c r="B164" s="204"/>
      <c r="C164" s="205"/>
      <c r="D164" s="206" t="s">
        <v>70</v>
      </c>
      <c r="E164" s="218" t="s">
        <v>1867</v>
      </c>
      <c r="F164" s="218" t="s">
        <v>1868</v>
      </c>
      <c r="G164" s="205"/>
      <c r="H164" s="205"/>
      <c r="I164" s="208"/>
      <c r="J164" s="219">
        <f>BK164</f>
        <v>0</v>
      </c>
      <c r="K164" s="205"/>
      <c r="L164" s="210"/>
      <c r="M164" s="211"/>
      <c r="N164" s="212"/>
      <c r="O164" s="212"/>
      <c r="P164" s="213">
        <f>P165</f>
        <v>0</v>
      </c>
      <c r="Q164" s="212"/>
      <c r="R164" s="213">
        <f>R165</f>
        <v>0</v>
      </c>
      <c r="S164" s="212"/>
      <c r="T164" s="214">
        <f>T165</f>
        <v>0</v>
      </c>
      <c r="AR164" s="215" t="s">
        <v>192</v>
      </c>
      <c r="AT164" s="216" t="s">
        <v>70</v>
      </c>
      <c r="AU164" s="216" t="s">
        <v>79</v>
      </c>
      <c r="AY164" s="215" t="s">
        <v>168</v>
      </c>
      <c r="BK164" s="217">
        <f>BK165</f>
        <v>0</v>
      </c>
    </row>
    <row r="165" s="1" customFormat="1" ht="16.5" customHeight="1">
      <c r="B165" s="45"/>
      <c r="C165" s="220" t="s">
        <v>361</v>
      </c>
      <c r="D165" s="220" t="s">
        <v>170</v>
      </c>
      <c r="E165" s="221" t="s">
        <v>1869</v>
      </c>
      <c r="F165" s="222" t="s">
        <v>1870</v>
      </c>
      <c r="G165" s="223" t="s">
        <v>1848</v>
      </c>
      <c r="H165" s="224">
        <v>1</v>
      </c>
      <c r="I165" s="225"/>
      <c r="J165" s="226">
        <f>ROUND(I165*H165,2)</f>
        <v>0</v>
      </c>
      <c r="K165" s="222" t="s">
        <v>174</v>
      </c>
      <c r="L165" s="71"/>
      <c r="M165" s="227" t="s">
        <v>21</v>
      </c>
      <c r="N165" s="270" t="s">
        <v>42</v>
      </c>
      <c r="O165" s="268"/>
      <c r="P165" s="271">
        <f>O165*H165</f>
        <v>0</v>
      </c>
      <c r="Q165" s="271">
        <v>0</v>
      </c>
      <c r="R165" s="271">
        <f>Q165*H165</f>
        <v>0</v>
      </c>
      <c r="S165" s="271">
        <v>0</v>
      </c>
      <c r="T165" s="272">
        <f>S165*H165</f>
        <v>0</v>
      </c>
      <c r="AR165" s="23" t="s">
        <v>175</v>
      </c>
      <c r="AT165" s="23" t="s">
        <v>170</v>
      </c>
      <c r="AU165" s="23" t="s">
        <v>81</v>
      </c>
      <c r="AY165" s="23" t="s">
        <v>168</v>
      </c>
      <c r="BE165" s="231">
        <f>IF(N165="základní",J165,0)</f>
        <v>0</v>
      </c>
      <c r="BF165" s="231">
        <f>IF(N165="snížená",J165,0)</f>
        <v>0</v>
      </c>
      <c r="BG165" s="231">
        <f>IF(N165="zákl. přenesená",J165,0)</f>
        <v>0</v>
      </c>
      <c r="BH165" s="231">
        <f>IF(N165="sníž. přenesená",J165,0)</f>
        <v>0</v>
      </c>
      <c r="BI165" s="231">
        <f>IF(N165="nulová",J165,0)</f>
        <v>0</v>
      </c>
      <c r="BJ165" s="23" t="s">
        <v>79</v>
      </c>
      <c r="BK165" s="231">
        <f>ROUND(I165*H165,2)</f>
        <v>0</v>
      </c>
      <c r="BL165" s="23" t="s">
        <v>175</v>
      </c>
      <c r="BM165" s="23" t="s">
        <v>701</v>
      </c>
    </row>
    <row r="166" s="1" customFormat="1" ht="6.96" customHeight="1">
      <c r="B166" s="66"/>
      <c r="C166" s="67"/>
      <c r="D166" s="67"/>
      <c r="E166" s="67"/>
      <c r="F166" s="67"/>
      <c r="G166" s="67"/>
      <c r="H166" s="67"/>
      <c r="I166" s="165"/>
      <c r="J166" s="67"/>
      <c r="K166" s="67"/>
      <c r="L166" s="71"/>
    </row>
  </sheetData>
  <sheetProtection sheet="1" autoFilter="0" formatColumns="0" formatRows="0" objects="1" scenarios="1" spinCount="100000" saltValue="Kl0Rcsmr83zmebTuJ6dq6jYgE2o6hK3iHJKUpp8jTsqAhSDj9dD49RghhOkGIA0iCrU/k43QvXVAMK24c1yNPw==" hashValue="4ZTa36r+HHp2PIyqC341OqYWOyhkV23XSK18NXAE8MfvHn41EaFhr8cCJ3H0HRblahpZFTUgWEXnVUMwzh0NXQ==" algorithmName="SHA-512" password="CC35"/>
  <autoFilter ref="C87:K165"/>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120</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2136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29</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ROUND(J86,2)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ROUND(SUM(BE86:BE145), 2)</f>
        <v>0</v>
      </c>
      <c r="G30" s="46"/>
      <c r="H30" s="46"/>
      <c r="I30" s="157">
        <v>0.20999999999999999</v>
      </c>
      <c r="J30" s="156">
        <f>ROUND(ROUND((SUM(BE86:BE145)), 2)*I30, 2)</f>
        <v>0</v>
      </c>
      <c r="K30" s="50"/>
    </row>
    <row r="31" s="1" customFormat="1" ht="14.4" customHeight="1">
      <c r="B31" s="45"/>
      <c r="C31" s="46"/>
      <c r="D31" s="46"/>
      <c r="E31" s="54" t="s">
        <v>43</v>
      </c>
      <c r="F31" s="156">
        <f>ROUND(SUM(BF86:BF145), 2)</f>
        <v>0</v>
      </c>
      <c r="G31" s="46"/>
      <c r="H31" s="46"/>
      <c r="I31" s="157">
        <v>0.14999999999999999</v>
      </c>
      <c r="J31" s="156">
        <f>ROUND(ROUND((SUM(BF86:BF145)), 2)*I31, 2)</f>
        <v>0</v>
      </c>
      <c r="K31" s="50"/>
    </row>
    <row r="32" hidden="1" s="1" customFormat="1" ht="14.4" customHeight="1">
      <c r="B32" s="45"/>
      <c r="C32" s="46"/>
      <c r="D32" s="46"/>
      <c r="E32" s="54" t="s">
        <v>44</v>
      </c>
      <c r="F32" s="156">
        <f>ROUND(SUM(BG86:BG145), 2)</f>
        <v>0</v>
      </c>
      <c r="G32" s="46"/>
      <c r="H32" s="46"/>
      <c r="I32" s="157">
        <v>0.20999999999999999</v>
      </c>
      <c r="J32" s="156">
        <v>0</v>
      </c>
      <c r="K32" s="50"/>
    </row>
    <row r="33" hidden="1" s="1" customFormat="1" ht="14.4" customHeight="1">
      <c r="B33" s="45"/>
      <c r="C33" s="46"/>
      <c r="D33" s="46"/>
      <c r="E33" s="54" t="s">
        <v>45</v>
      </c>
      <c r="F33" s="156">
        <f>ROUND(SUM(BH86:BH145), 2)</f>
        <v>0</v>
      </c>
      <c r="G33" s="46"/>
      <c r="H33" s="46"/>
      <c r="I33" s="157">
        <v>0.14999999999999999</v>
      </c>
      <c r="J33" s="156">
        <v>0</v>
      </c>
      <c r="K33" s="50"/>
    </row>
    <row r="34" hidden="1" s="1" customFormat="1" ht="14.4" customHeight="1">
      <c r="B34" s="45"/>
      <c r="C34" s="46"/>
      <c r="D34" s="46"/>
      <c r="E34" s="54" t="s">
        <v>46</v>
      </c>
      <c r="F34" s="156">
        <f>ROUND(SUM(BI86:BI145),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TZB vně - Přípojky_r - TZB vně - Přípojky_rozvody voda</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J86</f>
        <v>0</v>
      </c>
      <c r="K56" s="50"/>
      <c r="AU56" s="23" t="s">
        <v>145</v>
      </c>
    </row>
    <row r="57" s="7" customFormat="1" ht="24.96" customHeight="1">
      <c r="B57" s="176"/>
      <c r="C57" s="177"/>
      <c r="D57" s="178" t="s">
        <v>146</v>
      </c>
      <c r="E57" s="179"/>
      <c r="F57" s="179"/>
      <c r="G57" s="179"/>
      <c r="H57" s="179"/>
      <c r="I57" s="180"/>
      <c r="J57" s="181">
        <f>J87</f>
        <v>0</v>
      </c>
      <c r="K57" s="182"/>
    </row>
    <row r="58" s="8" customFormat="1" ht="19.92" customHeight="1">
      <c r="B58" s="183"/>
      <c r="C58" s="184"/>
      <c r="D58" s="185" t="s">
        <v>147</v>
      </c>
      <c r="E58" s="186"/>
      <c r="F58" s="186"/>
      <c r="G58" s="186"/>
      <c r="H58" s="186"/>
      <c r="I58" s="187"/>
      <c r="J58" s="188">
        <f>J88</f>
        <v>0</v>
      </c>
      <c r="K58" s="189"/>
    </row>
    <row r="59" s="8" customFormat="1" ht="19.92" customHeight="1">
      <c r="B59" s="183"/>
      <c r="C59" s="184"/>
      <c r="D59" s="185" t="s">
        <v>378</v>
      </c>
      <c r="E59" s="186"/>
      <c r="F59" s="186"/>
      <c r="G59" s="186"/>
      <c r="H59" s="186"/>
      <c r="I59" s="187"/>
      <c r="J59" s="188">
        <f>J118</f>
        <v>0</v>
      </c>
      <c r="K59" s="189"/>
    </row>
    <row r="60" s="8" customFormat="1" ht="19.92" customHeight="1">
      <c r="B60" s="183"/>
      <c r="C60" s="184"/>
      <c r="D60" s="185" t="s">
        <v>1795</v>
      </c>
      <c r="E60" s="186"/>
      <c r="F60" s="186"/>
      <c r="G60" s="186"/>
      <c r="H60" s="186"/>
      <c r="I60" s="187"/>
      <c r="J60" s="188">
        <f>J122</f>
        <v>0</v>
      </c>
      <c r="K60" s="189"/>
    </row>
    <row r="61" s="8" customFormat="1" ht="19.92" customHeight="1">
      <c r="B61" s="183"/>
      <c r="C61" s="184"/>
      <c r="D61" s="185" t="s">
        <v>151</v>
      </c>
      <c r="E61" s="186"/>
      <c r="F61" s="186"/>
      <c r="G61" s="186"/>
      <c r="H61" s="186"/>
      <c r="I61" s="187"/>
      <c r="J61" s="188">
        <f>J133</f>
        <v>0</v>
      </c>
      <c r="K61" s="189"/>
    </row>
    <row r="62" s="7" customFormat="1" ht="24.96" customHeight="1">
      <c r="B62" s="176"/>
      <c r="C62" s="177"/>
      <c r="D62" s="178" t="s">
        <v>380</v>
      </c>
      <c r="E62" s="179"/>
      <c r="F62" s="179"/>
      <c r="G62" s="179"/>
      <c r="H62" s="179"/>
      <c r="I62" s="180"/>
      <c r="J62" s="181">
        <f>J136</f>
        <v>0</v>
      </c>
      <c r="K62" s="182"/>
    </row>
    <row r="63" s="8" customFormat="1" ht="19.92" customHeight="1">
      <c r="B63" s="183"/>
      <c r="C63" s="184"/>
      <c r="D63" s="185" t="s">
        <v>2137</v>
      </c>
      <c r="E63" s="186"/>
      <c r="F63" s="186"/>
      <c r="G63" s="186"/>
      <c r="H63" s="186"/>
      <c r="I63" s="187"/>
      <c r="J63" s="188">
        <f>J137</f>
        <v>0</v>
      </c>
      <c r="K63" s="189"/>
    </row>
    <row r="64" s="7" customFormat="1" ht="24.96" customHeight="1">
      <c r="B64" s="176"/>
      <c r="C64" s="177"/>
      <c r="D64" s="178" t="s">
        <v>1796</v>
      </c>
      <c r="E64" s="179"/>
      <c r="F64" s="179"/>
      <c r="G64" s="179"/>
      <c r="H64" s="179"/>
      <c r="I64" s="180"/>
      <c r="J64" s="181">
        <f>J140</f>
        <v>0</v>
      </c>
      <c r="K64" s="182"/>
    </row>
    <row r="65" s="8" customFormat="1" ht="19.92" customHeight="1">
      <c r="B65" s="183"/>
      <c r="C65" s="184"/>
      <c r="D65" s="185" t="s">
        <v>1797</v>
      </c>
      <c r="E65" s="186"/>
      <c r="F65" s="186"/>
      <c r="G65" s="186"/>
      <c r="H65" s="186"/>
      <c r="I65" s="187"/>
      <c r="J65" s="188">
        <f>J141</f>
        <v>0</v>
      </c>
      <c r="K65" s="189"/>
    </row>
    <row r="66" s="8" customFormat="1" ht="19.92" customHeight="1">
      <c r="B66" s="183"/>
      <c r="C66" s="184"/>
      <c r="D66" s="185" t="s">
        <v>1798</v>
      </c>
      <c r="E66" s="186"/>
      <c r="F66" s="186"/>
      <c r="G66" s="186"/>
      <c r="H66" s="186"/>
      <c r="I66" s="187"/>
      <c r="J66" s="188">
        <f>J144</f>
        <v>0</v>
      </c>
      <c r="K66" s="189"/>
    </row>
    <row r="67" s="1" customFormat="1" ht="21.84" customHeight="1">
      <c r="B67" s="45"/>
      <c r="C67" s="46"/>
      <c r="D67" s="46"/>
      <c r="E67" s="46"/>
      <c r="F67" s="46"/>
      <c r="G67" s="46"/>
      <c r="H67" s="46"/>
      <c r="I67" s="143"/>
      <c r="J67" s="46"/>
      <c r="K67" s="50"/>
    </row>
    <row r="68" s="1" customFormat="1" ht="6.96" customHeight="1">
      <c r="B68" s="66"/>
      <c r="C68" s="67"/>
      <c r="D68" s="67"/>
      <c r="E68" s="67"/>
      <c r="F68" s="67"/>
      <c r="G68" s="67"/>
      <c r="H68" s="67"/>
      <c r="I68" s="165"/>
      <c r="J68" s="67"/>
      <c r="K68" s="68"/>
    </row>
    <row r="72" s="1" customFormat="1" ht="6.96" customHeight="1">
      <c r="B72" s="69"/>
      <c r="C72" s="70"/>
      <c r="D72" s="70"/>
      <c r="E72" s="70"/>
      <c r="F72" s="70"/>
      <c r="G72" s="70"/>
      <c r="H72" s="70"/>
      <c r="I72" s="168"/>
      <c r="J72" s="70"/>
      <c r="K72" s="70"/>
      <c r="L72" s="71"/>
    </row>
    <row r="73" s="1" customFormat="1" ht="36.96" customHeight="1">
      <c r="B73" s="45"/>
      <c r="C73" s="72" t="s">
        <v>152</v>
      </c>
      <c r="D73" s="73"/>
      <c r="E73" s="73"/>
      <c r="F73" s="73"/>
      <c r="G73" s="73"/>
      <c r="H73" s="73"/>
      <c r="I73" s="190"/>
      <c r="J73" s="73"/>
      <c r="K73" s="73"/>
      <c r="L73" s="71"/>
    </row>
    <row r="74" s="1" customFormat="1" ht="6.96" customHeight="1">
      <c r="B74" s="45"/>
      <c r="C74" s="73"/>
      <c r="D74" s="73"/>
      <c r="E74" s="73"/>
      <c r="F74" s="73"/>
      <c r="G74" s="73"/>
      <c r="H74" s="73"/>
      <c r="I74" s="190"/>
      <c r="J74" s="73"/>
      <c r="K74" s="73"/>
      <c r="L74" s="71"/>
    </row>
    <row r="75" s="1" customFormat="1" ht="14.4" customHeight="1">
      <c r="B75" s="45"/>
      <c r="C75" s="75" t="s">
        <v>18</v>
      </c>
      <c r="D75" s="73"/>
      <c r="E75" s="73"/>
      <c r="F75" s="73"/>
      <c r="G75" s="73"/>
      <c r="H75" s="73"/>
      <c r="I75" s="190"/>
      <c r="J75" s="73"/>
      <c r="K75" s="73"/>
      <c r="L75" s="71"/>
    </row>
    <row r="76" s="1" customFormat="1" ht="16.5" customHeight="1">
      <c r="B76" s="45"/>
      <c r="C76" s="73"/>
      <c r="D76" s="73"/>
      <c r="E76" s="191" t="str">
        <f>E7</f>
        <v>Náměstí Hloubětín</v>
      </c>
      <c r="F76" s="75"/>
      <c r="G76" s="75"/>
      <c r="H76" s="75"/>
      <c r="I76" s="190"/>
      <c r="J76" s="73"/>
      <c r="K76" s="73"/>
      <c r="L76" s="71"/>
    </row>
    <row r="77" s="1" customFormat="1" ht="14.4" customHeight="1">
      <c r="B77" s="45"/>
      <c r="C77" s="75" t="s">
        <v>139</v>
      </c>
      <c r="D77" s="73"/>
      <c r="E77" s="73"/>
      <c r="F77" s="73"/>
      <c r="G77" s="73"/>
      <c r="H77" s="73"/>
      <c r="I77" s="190"/>
      <c r="J77" s="73"/>
      <c r="K77" s="73"/>
      <c r="L77" s="71"/>
    </row>
    <row r="78" s="1" customFormat="1" ht="17.25" customHeight="1">
      <c r="B78" s="45"/>
      <c r="C78" s="73"/>
      <c r="D78" s="73"/>
      <c r="E78" s="81" t="str">
        <f>E9</f>
        <v>TZB vně - Přípojky_r - TZB vně - Přípojky_rozvody voda</v>
      </c>
      <c r="F78" s="73"/>
      <c r="G78" s="73"/>
      <c r="H78" s="73"/>
      <c r="I78" s="190"/>
      <c r="J78" s="73"/>
      <c r="K78" s="73"/>
      <c r="L78" s="71"/>
    </row>
    <row r="79" s="1" customFormat="1" ht="6.96" customHeight="1">
      <c r="B79" s="45"/>
      <c r="C79" s="73"/>
      <c r="D79" s="73"/>
      <c r="E79" s="73"/>
      <c r="F79" s="73"/>
      <c r="G79" s="73"/>
      <c r="H79" s="73"/>
      <c r="I79" s="190"/>
      <c r="J79" s="73"/>
      <c r="K79" s="73"/>
      <c r="L79" s="71"/>
    </row>
    <row r="80" s="1" customFormat="1" ht="18" customHeight="1">
      <c r="B80" s="45"/>
      <c r="C80" s="75" t="s">
        <v>23</v>
      </c>
      <c r="D80" s="73"/>
      <c r="E80" s="73"/>
      <c r="F80" s="192" t="str">
        <f>F12</f>
        <v xml:space="preserve"> </v>
      </c>
      <c r="G80" s="73"/>
      <c r="H80" s="73"/>
      <c r="I80" s="193" t="s">
        <v>25</v>
      </c>
      <c r="J80" s="84" t="str">
        <f>IF(J12="","",J12)</f>
        <v>6. 6. 2018</v>
      </c>
      <c r="K80" s="73"/>
      <c r="L80" s="71"/>
    </row>
    <row r="81" s="1" customFormat="1" ht="6.96" customHeight="1">
      <c r="B81" s="45"/>
      <c r="C81" s="73"/>
      <c r="D81" s="73"/>
      <c r="E81" s="73"/>
      <c r="F81" s="73"/>
      <c r="G81" s="73"/>
      <c r="H81" s="73"/>
      <c r="I81" s="190"/>
      <c r="J81" s="73"/>
      <c r="K81" s="73"/>
      <c r="L81" s="71"/>
    </row>
    <row r="82" s="1" customFormat="1">
      <c r="B82" s="45"/>
      <c r="C82" s="75" t="s">
        <v>27</v>
      </c>
      <c r="D82" s="73"/>
      <c r="E82" s="73"/>
      <c r="F82" s="192" t="str">
        <f>E15</f>
        <v xml:space="preserve"> </v>
      </c>
      <c r="G82" s="73"/>
      <c r="H82" s="73"/>
      <c r="I82" s="193" t="s">
        <v>33</v>
      </c>
      <c r="J82" s="192" t="str">
        <f>E21</f>
        <v xml:space="preserve"> </v>
      </c>
      <c r="K82" s="73"/>
      <c r="L82" s="71"/>
    </row>
    <row r="83" s="1" customFormat="1" ht="14.4" customHeight="1">
      <c r="B83" s="45"/>
      <c r="C83" s="75" t="s">
        <v>31</v>
      </c>
      <c r="D83" s="73"/>
      <c r="E83" s="73"/>
      <c r="F83" s="192" t="str">
        <f>IF(E18="","",E18)</f>
        <v/>
      </c>
      <c r="G83" s="73"/>
      <c r="H83" s="73"/>
      <c r="I83" s="190"/>
      <c r="J83" s="73"/>
      <c r="K83" s="73"/>
      <c r="L83" s="71"/>
    </row>
    <row r="84" s="1" customFormat="1" ht="10.32" customHeight="1">
      <c r="B84" s="45"/>
      <c r="C84" s="73"/>
      <c r="D84" s="73"/>
      <c r="E84" s="73"/>
      <c r="F84" s="73"/>
      <c r="G84" s="73"/>
      <c r="H84" s="73"/>
      <c r="I84" s="190"/>
      <c r="J84" s="73"/>
      <c r="K84" s="73"/>
      <c r="L84" s="71"/>
    </row>
    <row r="85" s="9" customFormat="1" ht="29.28" customHeight="1">
      <c r="B85" s="194"/>
      <c r="C85" s="195" t="s">
        <v>153</v>
      </c>
      <c r="D85" s="196" t="s">
        <v>56</v>
      </c>
      <c r="E85" s="196" t="s">
        <v>52</v>
      </c>
      <c r="F85" s="196" t="s">
        <v>154</v>
      </c>
      <c r="G85" s="196" t="s">
        <v>155</v>
      </c>
      <c r="H85" s="196" t="s">
        <v>156</v>
      </c>
      <c r="I85" s="197" t="s">
        <v>157</v>
      </c>
      <c r="J85" s="196" t="s">
        <v>143</v>
      </c>
      <c r="K85" s="198" t="s">
        <v>158</v>
      </c>
      <c r="L85" s="199"/>
      <c r="M85" s="101" t="s">
        <v>159</v>
      </c>
      <c r="N85" s="102" t="s">
        <v>41</v>
      </c>
      <c r="O85" s="102" t="s">
        <v>160</v>
      </c>
      <c r="P85" s="102" t="s">
        <v>161</v>
      </c>
      <c r="Q85" s="102" t="s">
        <v>162</v>
      </c>
      <c r="R85" s="102" t="s">
        <v>163</v>
      </c>
      <c r="S85" s="102" t="s">
        <v>164</v>
      </c>
      <c r="T85" s="103" t="s">
        <v>165</v>
      </c>
    </row>
    <row r="86" s="1" customFormat="1" ht="29.28" customHeight="1">
      <c r="B86" s="45"/>
      <c r="C86" s="107" t="s">
        <v>144</v>
      </c>
      <c r="D86" s="73"/>
      <c r="E86" s="73"/>
      <c r="F86" s="73"/>
      <c r="G86" s="73"/>
      <c r="H86" s="73"/>
      <c r="I86" s="190"/>
      <c r="J86" s="200">
        <f>BK86</f>
        <v>0</v>
      </c>
      <c r="K86" s="73"/>
      <c r="L86" s="71"/>
      <c r="M86" s="104"/>
      <c r="N86" s="105"/>
      <c r="O86" s="105"/>
      <c r="P86" s="201">
        <f>P87+P136+P140</f>
        <v>0</v>
      </c>
      <c r="Q86" s="105"/>
      <c r="R86" s="201">
        <f>R87+R136+R140</f>
        <v>0</v>
      </c>
      <c r="S86" s="105"/>
      <c r="T86" s="202">
        <f>T87+T136+T140</f>
        <v>0</v>
      </c>
      <c r="AT86" s="23" t="s">
        <v>70</v>
      </c>
      <c r="AU86" s="23" t="s">
        <v>145</v>
      </c>
      <c r="BK86" s="203">
        <f>BK87+BK136+BK140</f>
        <v>0</v>
      </c>
    </row>
    <row r="87" s="10" customFormat="1" ht="37.44" customHeight="1">
      <c r="B87" s="204"/>
      <c r="C87" s="205"/>
      <c r="D87" s="206" t="s">
        <v>70</v>
      </c>
      <c r="E87" s="207" t="s">
        <v>166</v>
      </c>
      <c r="F87" s="207" t="s">
        <v>167</v>
      </c>
      <c r="G87" s="205"/>
      <c r="H87" s="205"/>
      <c r="I87" s="208"/>
      <c r="J87" s="209">
        <f>BK87</f>
        <v>0</v>
      </c>
      <c r="K87" s="205"/>
      <c r="L87" s="210"/>
      <c r="M87" s="211"/>
      <c r="N87" s="212"/>
      <c r="O87" s="212"/>
      <c r="P87" s="213">
        <f>P88+P118+P122+P133</f>
        <v>0</v>
      </c>
      <c r="Q87" s="212"/>
      <c r="R87" s="213">
        <f>R88+R118+R122+R133</f>
        <v>0</v>
      </c>
      <c r="S87" s="212"/>
      <c r="T87" s="214">
        <f>T88+T118+T122+T133</f>
        <v>0</v>
      </c>
      <c r="AR87" s="215" t="s">
        <v>79</v>
      </c>
      <c r="AT87" s="216" t="s">
        <v>70</v>
      </c>
      <c r="AU87" s="216" t="s">
        <v>71</v>
      </c>
      <c r="AY87" s="215" t="s">
        <v>168</v>
      </c>
      <c r="BK87" s="217">
        <f>BK88+BK118+BK122+BK133</f>
        <v>0</v>
      </c>
    </row>
    <row r="88" s="10" customFormat="1" ht="19.92" customHeight="1">
      <c r="B88" s="204"/>
      <c r="C88" s="205"/>
      <c r="D88" s="206" t="s">
        <v>70</v>
      </c>
      <c r="E88" s="218" t="s">
        <v>79</v>
      </c>
      <c r="F88" s="218" t="s">
        <v>169</v>
      </c>
      <c r="G88" s="205"/>
      <c r="H88" s="205"/>
      <c r="I88" s="208"/>
      <c r="J88" s="219">
        <f>BK88</f>
        <v>0</v>
      </c>
      <c r="K88" s="205"/>
      <c r="L88" s="210"/>
      <c r="M88" s="211"/>
      <c r="N88" s="212"/>
      <c r="O88" s="212"/>
      <c r="P88" s="213">
        <f>SUM(P89:P117)</f>
        <v>0</v>
      </c>
      <c r="Q88" s="212"/>
      <c r="R88" s="213">
        <f>SUM(R89:R117)</f>
        <v>0</v>
      </c>
      <c r="S88" s="212"/>
      <c r="T88" s="214">
        <f>SUM(T89:T117)</f>
        <v>0</v>
      </c>
      <c r="AR88" s="215" t="s">
        <v>79</v>
      </c>
      <c r="AT88" s="216" t="s">
        <v>70</v>
      </c>
      <c r="AU88" s="216" t="s">
        <v>79</v>
      </c>
      <c r="AY88" s="215" t="s">
        <v>168</v>
      </c>
      <c r="BK88" s="217">
        <f>SUM(BK89:BK117)</f>
        <v>0</v>
      </c>
    </row>
    <row r="89" s="1" customFormat="1" ht="25.5" customHeight="1">
      <c r="B89" s="45"/>
      <c r="C89" s="220" t="s">
        <v>79</v>
      </c>
      <c r="D89" s="220" t="s">
        <v>170</v>
      </c>
      <c r="E89" s="221" t="s">
        <v>2079</v>
      </c>
      <c r="F89" s="222" t="s">
        <v>2080</v>
      </c>
      <c r="G89" s="223" t="s">
        <v>205</v>
      </c>
      <c r="H89" s="224">
        <v>95.840000000000003</v>
      </c>
      <c r="I89" s="225"/>
      <c r="J89" s="226">
        <f>ROUND(I89*H89,2)</f>
        <v>0</v>
      </c>
      <c r="K89" s="222" t="s">
        <v>174</v>
      </c>
      <c r="L89" s="71"/>
      <c r="M89" s="227" t="s">
        <v>21</v>
      </c>
      <c r="N89" s="228" t="s">
        <v>42</v>
      </c>
      <c r="O89" s="46"/>
      <c r="P89" s="229">
        <f>O89*H89</f>
        <v>0</v>
      </c>
      <c r="Q89" s="229">
        <v>0</v>
      </c>
      <c r="R89" s="229">
        <f>Q89*H89</f>
        <v>0</v>
      </c>
      <c r="S89" s="229">
        <v>0</v>
      </c>
      <c r="T89" s="230">
        <f>S89*H89</f>
        <v>0</v>
      </c>
      <c r="AR89" s="23" t="s">
        <v>175</v>
      </c>
      <c r="AT89" s="23" t="s">
        <v>170</v>
      </c>
      <c r="AU89" s="23" t="s">
        <v>81</v>
      </c>
      <c r="AY89" s="23" t="s">
        <v>168</v>
      </c>
      <c r="BE89" s="231">
        <f>IF(N89="základní",J89,0)</f>
        <v>0</v>
      </c>
      <c r="BF89" s="231">
        <f>IF(N89="snížená",J89,0)</f>
        <v>0</v>
      </c>
      <c r="BG89" s="231">
        <f>IF(N89="zákl. přenesená",J89,0)</f>
        <v>0</v>
      </c>
      <c r="BH89" s="231">
        <f>IF(N89="sníž. přenesená",J89,0)</f>
        <v>0</v>
      </c>
      <c r="BI89" s="231">
        <f>IF(N89="nulová",J89,0)</f>
        <v>0</v>
      </c>
      <c r="BJ89" s="23" t="s">
        <v>79</v>
      </c>
      <c r="BK89" s="231">
        <f>ROUND(I89*H89,2)</f>
        <v>0</v>
      </c>
      <c r="BL89" s="23" t="s">
        <v>175</v>
      </c>
      <c r="BM89" s="23" t="s">
        <v>81</v>
      </c>
    </row>
    <row r="90" s="11" customFormat="1">
      <c r="B90" s="235"/>
      <c r="C90" s="236"/>
      <c r="D90" s="232" t="s">
        <v>182</v>
      </c>
      <c r="E90" s="237" t="s">
        <v>21</v>
      </c>
      <c r="F90" s="238" t="s">
        <v>2138</v>
      </c>
      <c r="G90" s="236"/>
      <c r="H90" s="239">
        <v>95.840000000000003</v>
      </c>
      <c r="I90" s="240"/>
      <c r="J90" s="236"/>
      <c r="K90" s="236"/>
      <c r="L90" s="241"/>
      <c r="M90" s="242"/>
      <c r="N90" s="243"/>
      <c r="O90" s="243"/>
      <c r="P90" s="243"/>
      <c r="Q90" s="243"/>
      <c r="R90" s="243"/>
      <c r="S90" s="243"/>
      <c r="T90" s="244"/>
      <c r="AT90" s="245" t="s">
        <v>182</v>
      </c>
      <c r="AU90" s="245" t="s">
        <v>81</v>
      </c>
      <c r="AV90" s="11" t="s">
        <v>81</v>
      </c>
      <c r="AW90" s="11" t="s">
        <v>34</v>
      </c>
      <c r="AX90" s="11" t="s">
        <v>71</v>
      </c>
      <c r="AY90" s="245" t="s">
        <v>168</v>
      </c>
    </row>
    <row r="91" s="12" customFormat="1">
      <c r="B91" s="246"/>
      <c r="C91" s="247"/>
      <c r="D91" s="232" t="s">
        <v>182</v>
      </c>
      <c r="E91" s="248" t="s">
        <v>21</v>
      </c>
      <c r="F91" s="249" t="s">
        <v>184</v>
      </c>
      <c r="G91" s="247"/>
      <c r="H91" s="250">
        <v>95.840000000000003</v>
      </c>
      <c r="I91" s="251"/>
      <c r="J91" s="247"/>
      <c r="K91" s="247"/>
      <c r="L91" s="252"/>
      <c r="M91" s="253"/>
      <c r="N91" s="254"/>
      <c r="O91" s="254"/>
      <c r="P91" s="254"/>
      <c r="Q91" s="254"/>
      <c r="R91" s="254"/>
      <c r="S91" s="254"/>
      <c r="T91" s="255"/>
      <c r="AT91" s="256" t="s">
        <v>182</v>
      </c>
      <c r="AU91" s="256" t="s">
        <v>81</v>
      </c>
      <c r="AV91" s="12" t="s">
        <v>175</v>
      </c>
      <c r="AW91" s="12" t="s">
        <v>34</v>
      </c>
      <c r="AX91" s="12" t="s">
        <v>79</v>
      </c>
      <c r="AY91" s="256" t="s">
        <v>168</v>
      </c>
    </row>
    <row r="92" s="1" customFormat="1" ht="38.25" customHeight="1">
      <c r="B92" s="45"/>
      <c r="C92" s="220" t="s">
        <v>81</v>
      </c>
      <c r="D92" s="220" t="s">
        <v>170</v>
      </c>
      <c r="E92" s="221" t="s">
        <v>1810</v>
      </c>
      <c r="F92" s="222" t="s">
        <v>1811</v>
      </c>
      <c r="G92" s="223" t="s">
        <v>205</v>
      </c>
      <c r="H92" s="224">
        <v>28.751999999999999</v>
      </c>
      <c r="I92" s="225"/>
      <c r="J92" s="226">
        <f>ROUND(I92*H92,2)</f>
        <v>0</v>
      </c>
      <c r="K92" s="222" t="s">
        <v>174</v>
      </c>
      <c r="L92" s="71"/>
      <c r="M92" s="227" t="s">
        <v>21</v>
      </c>
      <c r="N92" s="228" t="s">
        <v>42</v>
      </c>
      <c r="O92" s="46"/>
      <c r="P92" s="229">
        <f>O92*H92</f>
        <v>0</v>
      </c>
      <c r="Q92" s="229">
        <v>0</v>
      </c>
      <c r="R92" s="229">
        <f>Q92*H92</f>
        <v>0</v>
      </c>
      <c r="S92" s="229">
        <v>0</v>
      </c>
      <c r="T92" s="230">
        <f>S92*H92</f>
        <v>0</v>
      </c>
      <c r="AR92" s="23" t="s">
        <v>175</v>
      </c>
      <c r="AT92" s="23" t="s">
        <v>170</v>
      </c>
      <c r="AU92" s="23" t="s">
        <v>81</v>
      </c>
      <c r="AY92" s="23" t="s">
        <v>168</v>
      </c>
      <c r="BE92" s="231">
        <f>IF(N92="základní",J92,0)</f>
        <v>0</v>
      </c>
      <c r="BF92" s="231">
        <f>IF(N92="snížená",J92,0)</f>
        <v>0</v>
      </c>
      <c r="BG92" s="231">
        <f>IF(N92="zákl. přenesená",J92,0)</f>
        <v>0</v>
      </c>
      <c r="BH92" s="231">
        <f>IF(N92="sníž. přenesená",J92,0)</f>
        <v>0</v>
      </c>
      <c r="BI92" s="231">
        <f>IF(N92="nulová",J92,0)</f>
        <v>0</v>
      </c>
      <c r="BJ92" s="23" t="s">
        <v>79</v>
      </c>
      <c r="BK92" s="231">
        <f>ROUND(I92*H92,2)</f>
        <v>0</v>
      </c>
      <c r="BL92" s="23" t="s">
        <v>175</v>
      </c>
      <c r="BM92" s="23" t="s">
        <v>175</v>
      </c>
    </row>
    <row r="93" s="13" customFormat="1">
      <c r="B93" s="276"/>
      <c r="C93" s="277"/>
      <c r="D93" s="232" t="s">
        <v>182</v>
      </c>
      <c r="E93" s="278" t="s">
        <v>21</v>
      </c>
      <c r="F93" s="279" t="s">
        <v>1804</v>
      </c>
      <c r="G93" s="277"/>
      <c r="H93" s="278" t="s">
        <v>21</v>
      </c>
      <c r="I93" s="280"/>
      <c r="J93" s="277"/>
      <c r="K93" s="277"/>
      <c r="L93" s="281"/>
      <c r="M93" s="282"/>
      <c r="N93" s="283"/>
      <c r="O93" s="283"/>
      <c r="P93" s="283"/>
      <c r="Q93" s="283"/>
      <c r="R93" s="283"/>
      <c r="S93" s="283"/>
      <c r="T93" s="284"/>
      <c r="AT93" s="285" t="s">
        <v>182</v>
      </c>
      <c r="AU93" s="285" t="s">
        <v>81</v>
      </c>
      <c r="AV93" s="13" t="s">
        <v>79</v>
      </c>
      <c r="AW93" s="13" t="s">
        <v>34</v>
      </c>
      <c r="AX93" s="13" t="s">
        <v>71</v>
      </c>
      <c r="AY93" s="285" t="s">
        <v>168</v>
      </c>
    </row>
    <row r="94" s="13" customFormat="1">
      <c r="B94" s="276"/>
      <c r="C94" s="277"/>
      <c r="D94" s="232" t="s">
        <v>182</v>
      </c>
      <c r="E94" s="278" t="s">
        <v>21</v>
      </c>
      <c r="F94" s="279" t="s">
        <v>2082</v>
      </c>
      <c r="G94" s="277"/>
      <c r="H94" s="278" t="s">
        <v>21</v>
      </c>
      <c r="I94" s="280"/>
      <c r="J94" s="277"/>
      <c r="K94" s="277"/>
      <c r="L94" s="281"/>
      <c r="M94" s="282"/>
      <c r="N94" s="283"/>
      <c r="O94" s="283"/>
      <c r="P94" s="283"/>
      <c r="Q94" s="283"/>
      <c r="R94" s="283"/>
      <c r="S94" s="283"/>
      <c r="T94" s="284"/>
      <c r="AT94" s="285" t="s">
        <v>182</v>
      </c>
      <c r="AU94" s="285" t="s">
        <v>81</v>
      </c>
      <c r="AV94" s="13" t="s">
        <v>79</v>
      </c>
      <c r="AW94" s="13" t="s">
        <v>34</v>
      </c>
      <c r="AX94" s="13" t="s">
        <v>71</v>
      </c>
      <c r="AY94" s="285" t="s">
        <v>168</v>
      </c>
    </row>
    <row r="95" s="11" customFormat="1">
      <c r="B95" s="235"/>
      <c r="C95" s="236"/>
      <c r="D95" s="232" t="s">
        <v>182</v>
      </c>
      <c r="E95" s="237" t="s">
        <v>21</v>
      </c>
      <c r="F95" s="238" t="s">
        <v>2139</v>
      </c>
      <c r="G95" s="236"/>
      <c r="H95" s="239">
        <v>28.751999999999999</v>
      </c>
      <c r="I95" s="240"/>
      <c r="J95" s="236"/>
      <c r="K95" s="236"/>
      <c r="L95" s="241"/>
      <c r="M95" s="242"/>
      <c r="N95" s="243"/>
      <c r="O95" s="243"/>
      <c r="P95" s="243"/>
      <c r="Q95" s="243"/>
      <c r="R95" s="243"/>
      <c r="S95" s="243"/>
      <c r="T95" s="244"/>
      <c r="AT95" s="245" t="s">
        <v>182</v>
      </c>
      <c r="AU95" s="245" t="s">
        <v>81</v>
      </c>
      <c r="AV95" s="11" t="s">
        <v>81</v>
      </c>
      <c r="AW95" s="11" t="s">
        <v>34</v>
      </c>
      <c r="AX95" s="11" t="s">
        <v>71</v>
      </c>
      <c r="AY95" s="245" t="s">
        <v>168</v>
      </c>
    </row>
    <row r="96" s="12" customFormat="1">
      <c r="B96" s="246"/>
      <c r="C96" s="247"/>
      <c r="D96" s="232" t="s">
        <v>182</v>
      </c>
      <c r="E96" s="248" t="s">
        <v>21</v>
      </c>
      <c r="F96" s="249" t="s">
        <v>184</v>
      </c>
      <c r="G96" s="247"/>
      <c r="H96" s="250">
        <v>28.751999999999999</v>
      </c>
      <c r="I96" s="251"/>
      <c r="J96" s="247"/>
      <c r="K96" s="247"/>
      <c r="L96" s="252"/>
      <c r="M96" s="253"/>
      <c r="N96" s="254"/>
      <c r="O96" s="254"/>
      <c r="P96" s="254"/>
      <c r="Q96" s="254"/>
      <c r="R96" s="254"/>
      <c r="S96" s="254"/>
      <c r="T96" s="255"/>
      <c r="AT96" s="256" t="s">
        <v>182</v>
      </c>
      <c r="AU96" s="256" t="s">
        <v>81</v>
      </c>
      <c r="AV96" s="12" t="s">
        <v>175</v>
      </c>
      <c r="AW96" s="12" t="s">
        <v>34</v>
      </c>
      <c r="AX96" s="12" t="s">
        <v>79</v>
      </c>
      <c r="AY96" s="256" t="s">
        <v>168</v>
      </c>
    </row>
    <row r="97" s="1" customFormat="1" ht="25.5" customHeight="1">
      <c r="B97" s="45"/>
      <c r="C97" s="220" t="s">
        <v>185</v>
      </c>
      <c r="D97" s="220" t="s">
        <v>170</v>
      </c>
      <c r="E97" s="221" t="s">
        <v>1879</v>
      </c>
      <c r="F97" s="222" t="s">
        <v>1880</v>
      </c>
      <c r="G97" s="223" t="s">
        <v>173</v>
      </c>
      <c r="H97" s="224">
        <v>214</v>
      </c>
      <c r="I97" s="225"/>
      <c r="J97" s="226">
        <f>ROUND(I97*H97,2)</f>
        <v>0</v>
      </c>
      <c r="K97" s="222" t="s">
        <v>174</v>
      </c>
      <c r="L97" s="71"/>
      <c r="M97" s="227" t="s">
        <v>21</v>
      </c>
      <c r="N97" s="228" t="s">
        <v>42</v>
      </c>
      <c r="O97" s="46"/>
      <c r="P97" s="229">
        <f>O97*H97</f>
        <v>0</v>
      </c>
      <c r="Q97" s="229">
        <v>0</v>
      </c>
      <c r="R97" s="229">
        <f>Q97*H97</f>
        <v>0</v>
      </c>
      <c r="S97" s="229">
        <v>0</v>
      </c>
      <c r="T97" s="230">
        <f>S97*H97</f>
        <v>0</v>
      </c>
      <c r="AR97" s="23" t="s">
        <v>175</v>
      </c>
      <c r="AT97" s="23" t="s">
        <v>170</v>
      </c>
      <c r="AU97" s="23" t="s">
        <v>81</v>
      </c>
      <c r="AY97" s="23" t="s">
        <v>168</v>
      </c>
      <c r="BE97" s="231">
        <f>IF(N97="základní",J97,0)</f>
        <v>0</v>
      </c>
      <c r="BF97" s="231">
        <f>IF(N97="snížená",J97,0)</f>
        <v>0</v>
      </c>
      <c r="BG97" s="231">
        <f>IF(N97="zákl. přenesená",J97,0)</f>
        <v>0</v>
      </c>
      <c r="BH97" s="231">
        <f>IF(N97="sníž. přenesená",J97,0)</f>
        <v>0</v>
      </c>
      <c r="BI97" s="231">
        <f>IF(N97="nulová",J97,0)</f>
        <v>0</v>
      </c>
      <c r="BJ97" s="23" t="s">
        <v>79</v>
      </c>
      <c r="BK97" s="231">
        <f>ROUND(I97*H97,2)</f>
        <v>0</v>
      </c>
      <c r="BL97" s="23" t="s">
        <v>175</v>
      </c>
      <c r="BM97" s="23" t="s">
        <v>198</v>
      </c>
    </row>
    <row r="98" s="11" customFormat="1">
      <c r="B98" s="235"/>
      <c r="C98" s="236"/>
      <c r="D98" s="232" t="s">
        <v>182</v>
      </c>
      <c r="E98" s="237" t="s">
        <v>21</v>
      </c>
      <c r="F98" s="238" t="s">
        <v>2140</v>
      </c>
      <c r="G98" s="236"/>
      <c r="H98" s="239">
        <v>214</v>
      </c>
      <c r="I98" s="240"/>
      <c r="J98" s="236"/>
      <c r="K98" s="236"/>
      <c r="L98" s="241"/>
      <c r="M98" s="242"/>
      <c r="N98" s="243"/>
      <c r="O98" s="243"/>
      <c r="P98" s="243"/>
      <c r="Q98" s="243"/>
      <c r="R98" s="243"/>
      <c r="S98" s="243"/>
      <c r="T98" s="244"/>
      <c r="AT98" s="245" t="s">
        <v>182</v>
      </c>
      <c r="AU98" s="245" t="s">
        <v>81</v>
      </c>
      <c r="AV98" s="11" t="s">
        <v>81</v>
      </c>
      <c r="AW98" s="11" t="s">
        <v>34</v>
      </c>
      <c r="AX98" s="11" t="s">
        <v>71</v>
      </c>
      <c r="AY98" s="245" t="s">
        <v>168</v>
      </c>
    </row>
    <row r="99" s="12" customFormat="1">
      <c r="B99" s="246"/>
      <c r="C99" s="247"/>
      <c r="D99" s="232" t="s">
        <v>182</v>
      </c>
      <c r="E99" s="248" t="s">
        <v>21</v>
      </c>
      <c r="F99" s="249" t="s">
        <v>184</v>
      </c>
      <c r="G99" s="247"/>
      <c r="H99" s="250">
        <v>214</v>
      </c>
      <c r="I99" s="251"/>
      <c r="J99" s="247"/>
      <c r="K99" s="247"/>
      <c r="L99" s="252"/>
      <c r="M99" s="253"/>
      <c r="N99" s="254"/>
      <c r="O99" s="254"/>
      <c r="P99" s="254"/>
      <c r="Q99" s="254"/>
      <c r="R99" s="254"/>
      <c r="S99" s="254"/>
      <c r="T99" s="255"/>
      <c r="AT99" s="256" t="s">
        <v>182</v>
      </c>
      <c r="AU99" s="256" t="s">
        <v>81</v>
      </c>
      <c r="AV99" s="12" t="s">
        <v>175</v>
      </c>
      <c r="AW99" s="12" t="s">
        <v>34</v>
      </c>
      <c r="AX99" s="12" t="s">
        <v>79</v>
      </c>
      <c r="AY99" s="256" t="s">
        <v>168</v>
      </c>
    </row>
    <row r="100" s="1" customFormat="1" ht="25.5" customHeight="1">
      <c r="B100" s="45"/>
      <c r="C100" s="220" t="s">
        <v>175</v>
      </c>
      <c r="D100" s="220" t="s">
        <v>170</v>
      </c>
      <c r="E100" s="221" t="s">
        <v>1881</v>
      </c>
      <c r="F100" s="222" t="s">
        <v>1882</v>
      </c>
      <c r="G100" s="223" t="s">
        <v>173</v>
      </c>
      <c r="H100" s="224">
        <v>214</v>
      </c>
      <c r="I100" s="225"/>
      <c r="J100" s="226">
        <f>ROUND(I100*H100,2)</f>
        <v>0</v>
      </c>
      <c r="K100" s="222" t="s">
        <v>174</v>
      </c>
      <c r="L100" s="71"/>
      <c r="M100" s="227" t="s">
        <v>21</v>
      </c>
      <c r="N100" s="228" t="s">
        <v>42</v>
      </c>
      <c r="O100" s="46"/>
      <c r="P100" s="229">
        <f>O100*H100</f>
        <v>0</v>
      </c>
      <c r="Q100" s="229">
        <v>0</v>
      </c>
      <c r="R100" s="229">
        <f>Q100*H100</f>
        <v>0</v>
      </c>
      <c r="S100" s="229">
        <v>0</v>
      </c>
      <c r="T100" s="230">
        <f>S100*H100</f>
        <v>0</v>
      </c>
      <c r="AR100" s="23" t="s">
        <v>175</v>
      </c>
      <c r="AT100" s="23" t="s">
        <v>170</v>
      </c>
      <c r="AU100" s="23" t="s">
        <v>81</v>
      </c>
      <c r="AY100" s="23" t="s">
        <v>168</v>
      </c>
      <c r="BE100" s="231">
        <f>IF(N100="základní",J100,0)</f>
        <v>0</v>
      </c>
      <c r="BF100" s="231">
        <f>IF(N100="snížená",J100,0)</f>
        <v>0</v>
      </c>
      <c r="BG100" s="231">
        <f>IF(N100="zákl. přenesená",J100,0)</f>
        <v>0</v>
      </c>
      <c r="BH100" s="231">
        <f>IF(N100="sníž. přenesená",J100,0)</f>
        <v>0</v>
      </c>
      <c r="BI100" s="231">
        <f>IF(N100="nulová",J100,0)</f>
        <v>0</v>
      </c>
      <c r="BJ100" s="23" t="s">
        <v>79</v>
      </c>
      <c r="BK100" s="231">
        <f>ROUND(I100*H100,2)</f>
        <v>0</v>
      </c>
      <c r="BL100" s="23" t="s">
        <v>175</v>
      </c>
      <c r="BM100" s="23" t="s">
        <v>208</v>
      </c>
    </row>
    <row r="101" s="1" customFormat="1" ht="38.25" customHeight="1">
      <c r="B101" s="45"/>
      <c r="C101" s="220" t="s">
        <v>192</v>
      </c>
      <c r="D101" s="220" t="s">
        <v>170</v>
      </c>
      <c r="E101" s="221" t="s">
        <v>1819</v>
      </c>
      <c r="F101" s="222" t="s">
        <v>1820</v>
      </c>
      <c r="G101" s="223" t="s">
        <v>205</v>
      </c>
      <c r="H101" s="224">
        <v>95.840000000000003</v>
      </c>
      <c r="I101" s="225"/>
      <c r="J101" s="226">
        <f>ROUND(I101*H101,2)</f>
        <v>0</v>
      </c>
      <c r="K101" s="222" t="s">
        <v>174</v>
      </c>
      <c r="L101" s="71"/>
      <c r="M101" s="227" t="s">
        <v>21</v>
      </c>
      <c r="N101" s="228" t="s">
        <v>42</v>
      </c>
      <c r="O101" s="46"/>
      <c r="P101" s="229">
        <f>O101*H101</f>
        <v>0</v>
      </c>
      <c r="Q101" s="229">
        <v>0</v>
      </c>
      <c r="R101" s="229">
        <f>Q101*H101</f>
        <v>0</v>
      </c>
      <c r="S101" s="229">
        <v>0</v>
      </c>
      <c r="T101" s="230">
        <f>S101*H101</f>
        <v>0</v>
      </c>
      <c r="AR101" s="23" t="s">
        <v>175</v>
      </c>
      <c r="AT101" s="23" t="s">
        <v>170</v>
      </c>
      <c r="AU101" s="23" t="s">
        <v>81</v>
      </c>
      <c r="AY101" s="23" t="s">
        <v>168</v>
      </c>
      <c r="BE101" s="231">
        <f>IF(N101="základní",J101,0)</f>
        <v>0</v>
      </c>
      <c r="BF101" s="231">
        <f>IF(N101="snížená",J101,0)</f>
        <v>0</v>
      </c>
      <c r="BG101" s="231">
        <f>IF(N101="zákl. přenesená",J101,0)</f>
        <v>0</v>
      </c>
      <c r="BH101" s="231">
        <f>IF(N101="sníž. přenesená",J101,0)</f>
        <v>0</v>
      </c>
      <c r="BI101" s="231">
        <f>IF(N101="nulová",J101,0)</f>
        <v>0</v>
      </c>
      <c r="BJ101" s="23" t="s">
        <v>79</v>
      </c>
      <c r="BK101" s="231">
        <f>ROUND(I101*H101,2)</f>
        <v>0</v>
      </c>
      <c r="BL101" s="23" t="s">
        <v>175</v>
      </c>
      <c r="BM101" s="23" t="s">
        <v>217</v>
      </c>
    </row>
    <row r="102" s="1" customFormat="1" ht="38.25" customHeight="1">
      <c r="B102" s="45"/>
      <c r="C102" s="220" t="s">
        <v>198</v>
      </c>
      <c r="D102" s="220" t="s">
        <v>170</v>
      </c>
      <c r="E102" s="221" t="s">
        <v>1821</v>
      </c>
      <c r="F102" s="222" t="s">
        <v>1822</v>
      </c>
      <c r="G102" s="223" t="s">
        <v>205</v>
      </c>
      <c r="H102" s="224">
        <v>137.36000000000001</v>
      </c>
      <c r="I102" s="225"/>
      <c r="J102" s="226">
        <f>ROUND(I102*H102,2)</f>
        <v>0</v>
      </c>
      <c r="K102" s="222" t="s">
        <v>174</v>
      </c>
      <c r="L102" s="71"/>
      <c r="M102" s="227" t="s">
        <v>21</v>
      </c>
      <c r="N102" s="228" t="s">
        <v>42</v>
      </c>
      <c r="O102" s="46"/>
      <c r="P102" s="229">
        <f>O102*H102</f>
        <v>0</v>
      </c>
      <c r="Q102" s="229">
        <v>0</v>
      </c>
      <c r="R102" s="229">
        <f>Q102*H102</f>
        <v>0</v>
      </c>
      <c r="S102" s="229">
        <v>0</v>
      </c>
      <c r="T102" s="230">
        <f>S102*H102</f>
        <v>0</v>
      </c>
      <c r="AR102" s="23" t="s">
        <v>175</v>
      </c>
      <c r="AT102" s="23" t="s">
        <v>170</v>
      </c>
      <c r="AU102" s="23" t="s">
        <v>81</v>
      </c>
      <c r="AY102" s="23" t="s">
        <v>168</v>
      </c>
      <c r="BE102" s="231">
        <f>IF(N102="základní",J102,0)</f>
        <v>0</v>
      </c>
      <c r="BF102" s="231">
        <f>IF(N102="snížená",J102,0)</f>
        <v>0</v>
      </c>
      <c r="BG102" s="231">
        <f>IF(N102="zákl. přenesená",J102,0)</f>
        <v>0</v>
      </c>
      <c r="BH102" s="231">
        <f>IF(N102="sníž. přenesená",J102,0)</f>
        <v>0</v>
      </c>
      <c r="BI102" s="231">
        <f>IF(N102="nulová",J102,0)</f>
        <v>0</v>
      </c>
      <c r="BJ102" s="23" t="s">
        <v>79</v>
      </c>
      <c r="BK102" s="231">
        <f>ROUND(I102*H102,2)</f>
        <v>0</v>
      </c>
      <c r="BL102" s="23" t="s">
        <v>175</v>
      </c>
      <c r="BM102" s="23" t="s">
        <v>227</v>
      </c>
    </row>
    <row r="103" s="1" customFormat="1" ht="38.25" customHeight="1">
      <c r="B103" s="45"/>
      <c r="C103" s="220" t="s">
        <v>202</v>
      </c>
      <c r="D103" s="220" t="s">
        <v>170</v>
      </c>
      <c r="E103" s="221" t="s">
        <v>213</v>
      </c>
      <c r="F103" s="222" t="s">
        <v>214</v>
      </c>
      <c r="G103" s="223" t="s">
        <v>205</v>
      </c>
      <c r="H103" s="224">
        <v>27.16</v>
      </c>
      <c r="I103" s="225"/>
      <c r="J103" s="226">
        <f>ROUND(I103*H103,2)</f>
        <v>0</v>
      </c>
      <c r="K103" s="222" t="s">
        <v>174</v>
      </c>
      <c r="L103" s="71"/>
      <c r="M103" s="227" t="s">
        <v>21</v>
      </c>
      <c r="N103" s="228" t="s">
        <v>42</v>
      </c>
      <c r="O103" s="46"/>
      <c r="P103" s="229">
        <f>O103*H103</f>
        <v>0</v>
      </c>
      <c r="Q103" s="229">
        <v>0</v>
      </c>
      <c r="R103" s="229">
        <f>Q103*H103</f>
        <v>0</v>
      </c>
      <c r="S103" s="229">
        <v>0</v>
      </c>
      <c r="T103" s="230">
        <f>S103*H103</f>
        <v>0</v>
      </c>
      <c r="AR103" s="23" t="s">
        <v>175</v>
      </c>
      <c r="AT103" s="23" t="s">
        <v>170</v>
      </c>
      <c r="AU103" s="23" t="s">
        <v>81</v>
      </c>
      <c r="AY103" s="23" t="s">
        <v>168</v>
      </c>
      <c r="BE103" s="231">
        <f>IF(N103="základní",J103,0)</f>
        <v>0</v>
      </c>
      <c r="BF103" s="231">
        <f>IF(N103="snížená",J103,0)</f>
        <v>0</v>
      </c>
      <c r="BG103" s="231">
        <f>IF(N103="zákl. přenesená",J103,0)</f>
        <v>0</v>
      </c>
      <c r="BH103" s="231">
        <f>IF(N103="sníž. přenesená",J103,0)</f>
        <v>0</v>
      </c>
      <c r="BI103" s="231">
        <f>IF(N103="nulová",J103,0)</f>
        <v>0</v>
      </c>
      <c r="BJ103" s="23" t="s">
        <v>79</v>
      </c>
      <c r="BK103" s="231">
        <f>ROUND(I103*H103,2)</f>
        <v>0</v>
      </c>
      <c r="BL103" s="23" t="s">
        <v>175</v>
      </c>
      <c r="BM103" s="23" t="s">
        <v>239</v>
      </c>
    </row>
    <row r="104" s="1" customFormat="1" ht="25.5" customHeight="1">
      <c r="B104" s="45"/>
      <c r="C104" s="220" t="s">
        <v>208</v>
      </c>
      <c r="D104" s="220" t="s">
        <v>170</v>
      </c>
      <c r="E104" s="221" t="s">
        <v>413</v>
      </c>
      <c r="F104" s="222" t="s">
        <v>414</v>
      </c>
      <c r="G104" s="223" t="s">
        <v>205</v>
      </c>
      <c r="H104" s="224">
        <v>95.840000000000003</v>
      </c>
      <c r="I104" s="225"/>
      <c r="J104" s="226">
        <f>ROUND(I104*H104,2)</f>
        <v>0</v>
      </c>
      <c r="K104" s="222" t="s">
        <v>174</v>
      </c>
      <c r="L104" s="71"/>
      <c r="M104" s="227" t="s">
        <v>21</v>
      </c>
      <c r="N104" s="228" t="s">
        <v>42</v>
      </c>
      <c r="O104" s="46"/>
      <c r="P104" s="229">
        <f>O104*H104</f>
        <v>0</v>
      </c>
      <c r="Q104" s="229">
        <v>0</v>
      </c>
      <c r="R104" s="229">
        <f>Q104*H104</f>
        <v>0</v>
      </c>
      <c r="S104" s="229">
        <v>0</v>
      </c>
      <c r="T104" s="230">
        <f>S104*H104</f>
        <v>0</v>
      </c>
      <c r="AR104" s="23" t="s">
        <v>175</v>
      </c>
      <c r="AT104" s="23" t="s">
        <v>170</v>
      </c>
      <c r="AU104" s="23" t="s">
        <v>81</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249</v>
      </c>
    </row>
    <row r="105" s="1" customFormat="1" ht="16.5" customHeight="1">
      <c r="B105" s="45"/>
      <c r="C105" s="220" t="s">
        <v>212</v>
      </c>
      <c r="D105" s="220" t="s">
        <v>170</v>
      </c>
      <c r="E105" s="221" t="s">
        <v>228</v>
      </c>
      <c r="F105" s="222" t="s">
        <v>229</v>
      </c>
      <c r="G105" s="223" t="s">
        <v>205</v>
      </c>
      <c r="H105" s="224">
        <v>27.16</v>
      </c>
      <c r="I105" s="225"/>
      <c r="J105" s="226">
        <f>ROUND(I105*H105,2)</f>
        <v>0</v>
      </c>
      <c r="K105" s="222" t="s">
        <v>174</v>
      </c>
      <c r="L105" s="71"/>
      <c r="M105" s="227" t="s">
        <v>21</v>
      </c>
      <c r="N105" s="228" t="s">
        <v>42</v>
      </c>
      <c r="O105" s="46"/>
      <c r="P105" s="229">
        <f>O105*H105</f>
        <v>0</v>
      </c>
      <c r="Q105" s="229">
        <v>0</v>
      </c>
      <c r="R105" s="229">
        <f>Q105*H105</f>
        <v>0</v>
      </c>
      <c r="S105" s="229">
        <v>0</v>
      </c>
      <c r="T105" s="230">
        <f>S105*H105</f>
        <v>0</v>
      </c>
      <c r="AR105" s="23" t="s">
        <v>175</v>
      </c>
      <c r="AT105" s="23" t="s">
        <v>170</v>
      </c>
      <c r="AU105" s="23" t="s">
        <v>81</v>
      </c>
      <c r="AY105" s="23" t="s">
        <v>168</v>
      </c>
      <c r="BE105" s="231">
        <f>IF(N105="základní",J105,0)</f>
        <v>0</v>
      </c>
      <c r="BF105" s="231">
        <f>IF(N105="snížená",J105,0)</f>
        <v>0</v>
      </c>
      <c r="BG105" s="231">
        <f>IF(N105="zákl. přenesená",J105,0)</f>
        <v>0</v>
      </c>
      <c r="BH105" s="231">
        <f>IF(N105="sníž. přenesená",J105,0)</f>
        <v>0</v>
      </c>
      <c r="BI105" s="231">
        <f>IF(N105="nulová",J105,0)</f>
        <v>0</v>
      </c>
      <c r="BJ105" s="23" t="s">
        <v>79</v>
      </c>
      <c r="BK105" s="231">
        <f>ROUND(I105*H105,2)</f>
        <v>0</v>
      </c>
      <c r="BL105" s="23" t="s">
        <v>175</v>
      </c>
      <c r="BM105" s="23" t="s">
        <v>258</v>
      </c>
    </row>
    <row r="106" s="1" customFormat="1" ht="25.5" customHeight="1">
      <c r="B106" s="45"/>
      <c r="C106" s="220" t="s">
        <v>217</v>
      </c>
      <c r="D106" s="220" t="s">
        <v>170</v>
      </c>
      <c r="E106" s="221" t="s">
        <v>233</v>
      </c>
      <c r="F106" s="222" t="s">
        <v>234</v>
      </c>
      <c r="G106" s="223" t="s">
        <v>235</v>
      </c>
      <c r="H106" s="224">
        <v>54.32</v>
      </c>
      <c r="I106" s="225"/>
      <c r="J106" s="226">
        <f>ROUND(I106*H106,2)</f>
        <v>0</v>
      </c>
      <c r="K106" s="222" t="s">
        <v>174</v>
      </c>
      <c r="L106" s="71"/>
      <c r="M106" s="227" t="s">
        <v>21</v>
      </c>
      <c r="N106" s="228" t="s">
        <v>42</v>
      </c>
      <c r="O106" s="46"/>
      <c r="P106" s="229">
        <f>O106*H106</f>
        <v>0</v>
      </c>
      <c r="Q106" s="229">
        <v>0</v>
      </c>
      <c r="R106" s="229">
        <f>Q106*H106</f>
        <v>0</v>
      </c>
      <c r="S106" s="229">
        <v>0</v>
      </c>
      <c r="T106" s="230">
        <f>S106*H106</f>
        <v>0</v>
      </c>
      <c r="AR106" s="23" t="s">
        <v>175</v>
      </c>
      <c r="AT106" s="23" t="s">
        <v>170</v>
      </c>
      <c r="AU106" s="23" t="s">
        <v>81</v>
      </c>
      <c r="AY106" s="23" t="s">
        <v>168</v>
      </c>
      <c r="BE106" s="231">
        <f>IF(N106="základní",J106,0)</f>
        <v>0</v>
      </c>
      <c r="BF106" s="231">
        <f>IF(N106="snížená",J106,0)</f>
        <v>0</v>
      </c>
      <c r="BG106" s="231">
        <f>IF(N106="zákl. přenesená",J106,0)</f>
        <v>0</v>
      </c>
      <c r="BH106" s="231">
        <f>IF(N106="sníž. přenesená",J106,0)</f>
        <v>0</v>
      </c>
      <c r="BI106" s="231">
        <f>IF(N106="nulová",J106,0)</f>
        <v>0</v>
      </c>
      <c r="BJ106" s="23" t="s">
        <v>79</v>
      </c>
      <c r="BK106" s="231">
        <f>ROUND(I106*H106,2)</f>
        <v>0</v>
      </c>
      <c r="BL106" s="23" t="s">
        <v>175</v>
      </c>
      <c r="BM106" s="23" t="s">
        <v>269</v>
      </c>
    </row>
    <row r="107" s="13" customFormat="1">
      <c r="B107" s="276"/>
      <c r="C107" s="277"/>
      <c r="D107" s="232" t="s">
        <v>182</v>
      </c>
      <c r="E107" s="278" t="s">
        <v>21</v>
      </c>
      <c r="F107" s="279" t="s">
        <v>1823</v>
      </c>
      <c r="G107" s="277"/>
      <c r="H107" s="278" t="s">
        <v>21</v>
      </c>
      <c r="I107" s="280"/>
      <c r="J107" s="277"/>
      <c r="K107" s="277"/>
      <c r="L107" s="281"/>
      <c r="M107" s="282"/>
      <c r="N107" s="283"/>
      <c r="O107" s="283"/>
      <c r="P107" s="283"/>
      <c r="Q107" s="283"/>
      <c r="R107" s="283"/>
      <c r="S107" s="283"/>
      <c r="T107" s="284"/>
      <c r="AT107" s="285" t="s">
        <v>182</v>
      </c>
      <c r="AU107" s="285" t="s">
        <v>81</v>
      </c>
      <c r="AV107" s="13" t="s">
        <v>79</v>
      </c>
      <c r="AW107" s="13" t="s">
        <v>34</v>
      </c>
      <c r="AX107" s="13" t="s">
        <v>71</v>
      </c>
      <c r="AY107" s="285" t="s">
        <v>168</v>
      </c>
    </row>
    <row r="108" s="11" customFormat="1">
      <c r="B108" s="235"/>
      <c r="C108" s="236"/>
      <c r="D108" s="232" t="s">
        <v>182</v>
      </c>
      <c r="E108" s="237" t="s">
        <v>21</v>
      </c>
      <c r="F108" s="238" t="s">
        <v>2141</v>
      </c>
      <c r="G108" s="236"/>
      <c r="H108" s="239">
        <v>54.32</v>
      </c>
      <c r="I108" s="240"/>
      <c r="J108" s="236"/>
      <c r="K108" s="236"/>
      <c r="L108" s="241"/>
      <c r="M108" s="242"/>
      <c r="N108" s="243"/>
      <c r="O108" s="243"/>
      <c r="P108" s="243"/>
      <c r="Q108" s="243"/>
      <c r="R108" s="243"/>
      <c r="S108" s="243"/>
      <c r="T108" s="244"/>
      <c r="AT108" s="245" t="s">
        <v>182</v>
      </c>
      <c r="AU108" s="245" t="s">
        <v>81</v>
      </c>
      <c r="AV108" s="11" t="s">
        <v>81</v>
      </c>
      <c r="AW108" s="11" t="s">
        <v>34</v>
      </c>
      <c r="AX108" s="11" t="s">
        <v>71</v>
      </c>
      <c r="AY108" s="245" t="s">
        <v>168</v>
      </c>
    </row>
    <row r="109" s="12" customFormat="1">
      <c r="B109" s="246"/>
      <c r="C109" s="247"/>
      <c r="D109" s="232" t="s">
        <v>182</v>
      </c>
      <c r="E109" s="248" t="s">
        <v>21</v>
      </c>
      <c r="F109" s="249" t="s">
        <v>184</v>
      </c>
      <c r="G109" s="247"/>
      <c r="H109" s="250">
        <v>54.32</v>
      </c>
      <c r="I109" s="251"/>
      <c r="J109" s="247"/>
      <c r="K109" s="247"/>
      <c r="L109" s="252"/>
      <c r="M109" s="253"/>
      <c r="N109" s="254"/>
      <c r="O109" s="254"/>
      <c r="P109" s="254"/>
      <c r="Q109" s="254"/>
      <c r="R109" s="254"/>
      <c r="S109" s="254"/>
      <c r="T109" s="255"/>
      <c r="AT109" s="256" t="s">
        <v>182</v>
      </c>
      <c r="AU109" s="256" t="s">
        <v>81</v>
      </c>
      <c r="AV109" s="12" t="s">
        <v>175</v>
      </c>
      <c r="AW109" s="12" t="s">
        <v>34</v>
      </c>
      <c r="AX109" s="12" t="s">
        <v>79</v>
      </c>
      <c r="AY109" s="256" t="s">
        <v>168</v>
      </c>
    </row>
    <row r="110" s="1" customFormat="1" ht="25.5" customHeight="1">
      <c r="B110" s="45"/>
      <c r="C110" s="220" t="s">
        <v>222</v>
      </c>
      <c r="D110" s="220" t="s">
        <v>170</v>
      </c>
      <c r="E110" s="221" t="s">
        <v>1825</v>
      </c>
      <c r="F110" s="222" t="s">
        <v>1826</v>
      </c>
      <c r="G110" s="223" t="s">
        <v>205</v>
      </c>
      <c r="H110" s="224">
        <v>68.680000000000007</v>
      </c>
      <c r="I110" s="225"/>
      <c r="J110" s="226">
        <f>ROUND(I110*H110,2)</f>
        <v>0</v>
      </c>
      <c r="K110" s="222" t="s">
        <v>174</v>
      </c>
      <c r="L110" s="71"/>
      <c r="M110" s="227" t="s">
        <v>21</v>
      </c>
      <c r="N110" s="228" t="s">
        <v>42</v>
      </c>
      <c r="O110" s="46"/>
      <c r="P110" s="229">
        <f>O110*H110</f>
        <v>0</v>
      </c>
      <c r="Q110" s="229">
        <v>0</v>
      </c>
      <c r="R110" s="229">
        <f>Q110*H110</f>
        <v>0</v>
      </c>
      <c r="S110" s="229">
        <v>0</v>
      </c>
      <c r="T110" s="230">
        <f>S110*H110</f>
        <v>0</v>
      </c>
      <c r="AR110" s="23" t="s">
        <v>175</v>
      </c>
      <c r="AT110" s="23" t="s">
        <v>170</v>
      </c>
      <c r="AU110" s="23" t="s">
        <v>81</v>
      </c>
      <c r="AY110" s="23" t="s">
        <v>168</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175</v>
      </c>
      <c r="BM110" s="23" t="s">
        <v>278</v>
      </c>
    </row>
    <row r="111" s="1" customFormat="1" ht="38.25" customHeight="1">
      <c r="B111" s="45"/>
      <c r="C111" s="220" t="s">
        <v>227</v>
      </c>
      <c r="D111" s="220" t="s">
        <v>170</v>
      </c>
      <c r="E111" s="221" t="s">
        <v>1827</v>
      </c>
      <c r="F111" s="222" t="s">
        <v>1828</v>
      </c>
      <c r="G111" s="223" t="s">
        <v>205</v>
      </c>
      <c r="H111" s="224">
        <v>21.48</v>
      </c>
      <c r="I111" s="225"/>
      <c r="J111" s="226">
        <f>ROUND(I111*H111,2)</f>
        <v>0</v>
      </c>
      <c r="K111" s="222" t="s">
        <v>174</v>
      </c>
      <c r="L111" s="71"/>
      <c r="M111" s="227" t="s">
        <v>21</v>
      </c>
      <c r="N111" s="228" t="s">
        <v>42</v>
      </c>
      <c r="O111" s="46"/>
      <c r="P111" s="229">
        <f>O111*H111</f>
        <v>0</v>
      </c>
      <c r="Q111" s="229">
        <v>0</v>
      </c>
      <c r="R111" s="229">
        <f>Q111*H111</f>
        <v>0</v>
      </c>
      <c r="S111" s="229">
        <v>0</v>
      </c>
      <c r="T111" s="230">
        <f>S111*H111</f>
        <v>0</v>
      </c>
      <c r="AR111" s="23" t="s">
        <v>175</v>
      </c>
      <c r="AT111" s="23" t="s">
        <v>170</v>
      </c>
      <c r="AU111" s="23" t="s">
        <v>81</v>
      </c>
      <c r="AY111" s="23" t="s">
        <v>168</v>
      </c>
      <c r="BE111" s="231">
        <f>IF(N111="základní",J111,0)</f>
        <v>0</v>
      </c>
      <c r="BF111" s="231">
        <f>IF(N111="snížená",J111,0)</f>
        <v>0</v>
      </c>
      <c r="BG111" s="231">
        <f>IF(N111="zákl. přenesená",J111,0)</f>
        <v>0</v>
      </c>
      <c r="BH111" s="231">
        <f>IF(N111="sníž. přenesená",J111,0)</f>
        <v>0</v>
      </c>
      <c r="BI111" s="231">
        <f>IF(N111="nulová",J111,0)</f>
        <v>0</v>
      </c>
      <c r="BJ111" s="23" t="s">
        <v>79</v>
      </c>
      <c r="BK111" s="231">
        <f>ROUND(I111*H111,2)</f>
        <v>0</v>
      </c>
      <c r="BL111" s="23" t="s">
        <v>175</v>
      </c>
      <c r="BM111" s="23" t="s">
        <v>288</v>
      </c>
    </row>
    <row r="112" s="11" customFormat="1">
      <c r="B112" s="235"/>
      <c r="C112" s="236"/>
      <c r="D112" s="232" t="s">
        <v>182</v>
      </c>
      <c r="E112" s="237" t="s">
        <v>21</v>
      </c>
      <c r="F112" s="238" t="s">
        <v>2142</v>
      </c>
      <c r="G112" s="236"/>
      <c r="H112" s="239">
        <v>21.48</v>
      </c>
      <c r="I112" s="240"/>
      <c r="J112" s="236"/>
      <c r="K112" s="236"/>
      <c r="L112" s="241"/>
      <c r="M112" s="242"/>
      <c r="N112" s="243"/>
      <c r="O112" s="243"/>
      <c r="P112" s="243"/>
      <c r="Q112" s="243"/>
      <c r="R112" s="243"/>
      <c r="S112" s="243"/>
      <c r="T112" s="244"/>
      <c r="AT112" s="245" t="s">
        <v>182</v>
      </c>
      <c r="AU112" s="245" t="s">
        <v>81</v>
      </c>
      <c r="AV112" s="11" t="s">
        <v>81</v>
      </c>
      <c r="AW112" s="11" t="s">
        <v>34</v>
      </c>
      <c r="AX112" s="11" t="s">
        <v>71</v>
      </c>
      <c r="AY112" s="245" t="s">
        <v>168</v>
      </c>
    </row>
    <row r="113" s="12" customFormat="1">
      <c r="B113" s="246"/>
      <c r="C113" s="247"/>
      <c r="D113" s="232" t="s">
        <v>182</v>
      </c>
      <c r="E113" s="248" t="s">
        <v>21</v>
      </c>
      <c r="F113" s="249" t="s">
        <v>184</v>
      </c>
      <c r="G113" s="247"/>
      <c r="H113" s="250">
        <v>21.48</v>
      </c>
      <c r="I113" s="251"/>
      <c r="J113" s="247"/>
      <c r="K113" s="247"/>
      <c r="L113" s="252"/>
      <c r="M113" s="253"/>
      <c r="N113" s="254"/>
      <c r="O113" s="254"/>
      <c r="P113" s="254"/>
      <c r="Q113" s="254"/>
      <c r="R113" s="254"/>
      <c r="S113" s="254"/>
      <c r="T113" s="255"/>
      <c r="AT113" s="256" t="s">
        <v>182</v>
      </c>
      <c r="AU113" s="256" t="s">
        <v>81</v>
      </c>
      <c r="AV113" s="12" t="s">
        <v>175</v>
      </c>
      <c r="AW113" s="12" t="s">
        <v>34</v>
      </c>
      <c r="AX113" s="12" t="s">
        <v>79</v>
      </c>
      <c r="AY113" s="256" t="s">
        <v>168</v>
      </c>
    </row>
    <row r="114" s="1" customFormat="1" ht="16.5" customHeight="1">
      <c r="B114" s="45"/>
      <c r="C114" s="257" t="s">
        <v>232</v>
      </c>
      <c r="D114" s="257" t="s">
        <v>259</v>
      </c>
      <c r="E114" s="258" t="s">
        <v>1830</v>
      </c>
      <c r="F114" s="259" t="s">
        <v>1831</v>
      </c>
      <c r="G114" s="260" t="s">
        <v>235</v>
      </c>
      <c r="H114" s="261">
        <v>42.960000000000001</v>
      </c>
      <c r="I114" s="262"/>
      <c r="J114" s="263">
        <f>ROUND(I114*H114,2)</f>
        <v>0</v>
      </c>
      <c r="K114" s="259" t="s">
        <v>174</v>
      </c>
      <c r="L114" s="264"/>
      <c r="M114" s="265" t="s">
        <v>21</v>
      </c>
      <c r="N114" s="266" t="s">
        <v>42</v>
      </c>
      <c r="O114" s="46"/>
      <c r="P114" s="229">
        <f>O114*H114</f>
        <v>0</v>
      </c>
      <c r="Q114" s="229">
        <v>0</v>
      </c>
      <c r="R114" s="229">
        <f>Q114*H114</f>
        <v>0</v>
      </c>
      <c r="S114" s="229">
        <v>0</v>
      </c>
      <c r="T114" s="230">
        <f>S114*H114</f>
        <v>0</v>
      </c>
      <c r="AR114" s="23" t="s">
        <v>208</v>
      </c>
      <c r="AT114" s="23" t="s">
        <v>259</v>
      </c>
      <c r="AU114" s="23" t="s">
        <v>81</v>
      </c>
      <c r="AY114" s="23" t="s">
        <v>168</v>
      </c>
      <c r="BE114" s="231">
        <f>IF(N114="základní",J114,0)</f>
        <v>0</v>
      </c>
      <c r="BF114" s="231">
        <f>IF(N114="snížená",J114,0)</f>
        <v>0</v>
      </c>
      <c r="BG114" s="231">
        <f>IF(N114="zákl. přenesená",J114,0)</f>
        <v>0</v>
      </c>
      <c r="BH114" s="231">
        <f>IF(N114="sníž. přenesená",J114,0)</f>
        <v>0</v>
      </c>
      <c r="BI114" s="231">
        <f>IF(N114="nulová",J114,0)</f>
        <v>0</v>
      </c>
      <c r="BJ114" s="23" t="s">
        <v>79</v>
      </c>
      <c r="BK114" s="231">
        <f>ROUND(I114*H114,2)</f>
        <v>0</v>
      </c>
      <c r="BL114" s="23" t="s">
        <v>175</v>
      </c>
      <c r="BM114" s="23" t="s">
        <v>298</v>
      </c>
    </row>
    <row r="115" s="13" customFormat="1">
      <c r="B115" s="276"/>
      <c r="C115" s="277"/>
      <c r="D115" s="232" t="s">
        <v>182</v>
      </c>
      <c r="E115" s="278" t="s">
        <v>21</v>
      </c>
      <c r="F115" s="279" t="s">
        <v>1832</v>
      </c>
      <c r="G115" s="277"/>
      <c r="H115" s="278" t="s">
        <v>21</v>
      </c>
      <c r="I115" s="280"/>
      <c r="J115" s="277"/>
      <c r="K115" s="277"/>
      <c r="L115" s="281"/>
      <c r="M115" s="282"/>
      <c r="N115" s="283"/>
      <c r="O115" s="283"/>
      <c r="P115" s="283"/>
      <c r="Q115" s="283"/>
      <c r="R115" s="283"/>
      <c r="S115" s="283"/>
      <c r="T115" s="284"/>
      <c r="AT115" s="285" t="s">
        <v>182</v>
      </c>
      <c r="AU115" s="285" t="s">
        <v>81</v>
      </c>
      <c r="AV115" s="13" t="s">
        <v>79</v>
      </c>
      <c r="AW115" s="13" t="s">
        <v>34</v>
      </c>
      <c r="AX115" s="13" t="s">
        <v>71</v>
      </c>
      <c r="AY115" s="285" t="s">
        <v>168</v>
      </c>
    </row>
    <row r="116" s="11" customFormat="1">
      <c r="B116" s="235"/>
      <c r="C116" s="236"/>
      <c r="D116" s="232" t="s">
        <v>182</v>
      </c>
      <c r="E116" s="237" t="s">
        <v>21</v>
      </c>
      <c r="F116" s="238" t="s">
        <v>2143</v>
      </c>
      <c r="G116" s="236"/>
      <c r="H116" s="239">
        <v>42.960000000000001</v>
      </c>
      <c r="I116" s="240"/>
      <c r="J116" s="236"/>
      <c r="K116" s="236"/>
      <c r="L116" s="241"/>
      <c r="M116" s="242"/>
      <c r="N116" s="243"/>
      <c r="O116" s="243"/>
      <c r="P116" s="243"/>
      <c r="Q116" s="243"/>
      <c r="R116" s="243"/>
      <c r="S116" s="243"/>
      <c r="T116" s="244"/>
      <c r="AT116" s="245" t="s">
        <v>182</v>
      </c>
      <c r="AU116" s="245" t="s">
        <v>81</v>
      </c>
      <c r="AV116" s="11" t="s">
        <v>81</v>
      </c>
      <c r="AW116" s="11" t="s">
        <v>34</v>
      </c>
      <c r="AX116" s="11" t="s">
        <v>71</v>
      </c>
      <c r="AY116" s="245" t="s">
        <v>168</v>
      </c>
    </row>
    <row r="117" s="12" customFormat="1">
      <c r="B117" s="246"/>
      <c r="C117" s="247"/>
      <c r="D117" s="232" t="s">
        <v>182</v>
      </c>
      <c r="E117" s="248" t="s">
        <v>21</v>
      </c>
      <c r="F117" s="249" t="s">
        <v>184</v>
      </c>
      <c r="G117" s="247"/>
      <c r="H117" s="250">
        <v>42.960000000000001</v>
      </c>
      <c r="I117" s="251"/>
      <c r="J117" s="247"/>
      <c r="K117" s="247"/>
      <c r="L117" s="252"/>
      <c r="M117" s="253"/>
      <c r="N117" s="254"/>
      <c r="O117" s="254"/>
      <c r="P117" s="254"/>
      <c r="Q117" s="254"/>
      <c r="R117" s="254"/>
      <c r="S117" s="254"/>
      <c r="T117" s="255"/>
      <c r="AT117" s="256" t="s">
        <v>182</v>
      </c>
      <c r="AU117" s="256" t="s">
        <v>81</v>
      </c>
      <c r="AV117" s="12" t="s">
        <v>175</v>
      </c>
      <c r="AW117" s="12" t="s">
        <v>34</v>
      </c>
      <c r="AX117" s="12" t="s">
        <v>79</v>
      </c>
      <c r="AY117" s="256" t="s">
        <v>168</v>
      </c>
    </row>
    <row r="118" s="10" customFormat="1" ht="29.88" customHeight="1">
      <c r="B118" s="204"/>
      <c r="C118" s="205"/>
      <c r="D118" s="206" t="s">
        <v>70</v>
      </c>
      <c r="E118" s="218" t="s">
        <v>175</v>
      </c>
      <c r="F118" s="218" t="s">
        <v>472</v>
      </c>
      <c r="G118" s="205"/>
      <c r="H118" s="205"/>
      <c r="I118" s="208"/>
      <c r="J118" s="219">
        <f>BK118</f>
        <v>0</v>
      </c>
      <c r="K118" s="205"/>
      <c r="L118" s="210"/>
      <c r="M118" s="211"/>
      <c r="N118" s="212"/>
      <c r="O118" s="212"/>
      <c r="P118" s="213">
        <f>SUM(P119:P121)</f>
        <v>0</v>
      </c>
      <c r="Q118" s="212"/>
      <c r="R118" s="213">
        <f>SUM(R119:R121)</f>
        <v>0</v>
      </c>
      <c r="S118" s="212"/>
      <c r="T118" s="214">
        <f>SUM(T119:T121)</f>
        <v>0</v>
      </c>
      <c r="AR118" s="215" t="s">
        <v>79</v>
      </c>
      <c r="AT118" s="216" t="s">
        <v>70</v>
      </c>
      <c r="AU118" s="216" t="s">
        <v>79</v>
      </c>
      <c r="AY118" s="215" t="s">
        <v>168</v>
      </c>
      <c r="BK118" s="217">
        <f>SUM(BK119:BK121)</f>
        <v>0</v>
      </c>
    </row>
    <row r="119" s="1" customFormat="1" ht="25.5" customHeight="1">
      <c r="B119" s="45"/>
      <c r="C119" s="220" t="s">
        <v>239</v>
      </c>
      <c r="D119" s="220" t="s">
        <v>170</v>
      </c>
      <c r="E119" s="221" t="s">
        <v>1834</v>
      </c>
      <c r="F119" s="222" t="s">
        <v>1835</v>
      </c>
      <c r="G119" s="223" t="s">
        <v>205</v>
      </c>
      <c r="H119" s="224">
        <v>5.6799999999999997</v>
      </c>
      <c r="I119" s="225"/>
      <c r="J119" s="226">
        <f>ROUND(I119*H119,2)</f>
        <v>0</v>
      </c>
      <c r="K119" s="222" t="s">
        <v>174</v>
      </c>
      <c r="L119" s="71"/>
      <c r="M119" s="227" t="s">
        <v>21</v>
      </c>
      <c r="N119" s="228" t="s">
        <v>42</v>
      </c>
      <c r="O119" s="46"/>
      <c r="P119" s="229">
        <f>O119*H119</f>
        <v>0</v>
      </c>
      <c r="Q119" s="229">
        <v>0</v>
      </c>
      <c r="R119" s="229">
        <f>Q119*H119</f>
        <v>0</v>
      </c>
      <c r="S119" s="229">
        <v>0</v>
      </c>
      <c r="T119" s="230">
        <f>S119*H119</f>
        <v>0</v>
      </c>
      <c r="AR119" s="23" t="s">
        <v>175</v>
      </c>
      <c r="AT119" s="23" t="s">
        <v>170</v>
      </c>
      <c r="AU119" s="23" t="s">
        <v>81</v>
      </c>
      <c r="AY119" s="23" t="s">
        <v>168</v>
      </c>
      <c r="BE119" s="231">
        <f>IF(N119="základní",J119,0)</f>
        <v>0</v>
      </c>
      <c r="BF119" s="231">
        <f>IF(N119="snížená",J119,0)</f>
        <v>0</v>
      </c>
      <c r="BG119" s="231">
        <f>IF(N119="zákl. přenesená",J119,0)</f>
        <v>0</v>
      </c>
      <c r="BH119" s="231">
        <f>IF(N119="sníž. přenesená",J119,0)</f>
        <v>0</v>
      </c>
      <c r="BI119" s="231">
        <f>IF(N119="nulová",J119,0)</f>
        <v>0</v>
      </c>
      <c r="BJ119" s="23" t="s">
        <v>79</v>
      </c>
      <c r="BK119" s="231">
        <f>ROUND(I119*H119,2)</f>
        <v>0</v>
      </c>
      <c r="BL119" s="23" t="s">
        <v>175</v>
      </c>
      <c r="BM119" s="23" t="s">
        <v>308</v>
      </c>
    </row>
    <row r="120" s="11" customFormat="1">
      <c r="B120" s="235"/>
      <c r="C120" s="236"/>
      <c r="D120" s="232" t="s">
        <v>182</v>
      </c>
      <c r="E120" s="237" t="s">
        <v>21</v>
      </c>
      <c r="F120" s="238" t="s">
        <v>2144</v>
      </c>
      <c r="G120" s="236"/>
      <c r="H120" s="239">
        <v>5.6799999999999997</v>
      </c>
      <c r="I120" s="240"/>
      <c r="J120" s="236"/>
      <c r="K120" s="236"/>
      <c r="L120" s="241"/>
      <c r="M120" s="242"/>
      <c r="N120" s="243"/>
      <c r="O120" s="243"/>
      <c r="P120" s="243"/>
      <c r="Q120" s="243"/>
      <c r="R120" s="243"/>
      <c r="S120" s="243"/>
      <c r="T120" s="244"/>
      <c r="AT120" s="245" t="s">
        <v>182</v>
      </c>
      <c r="AU120" s="245" t="s">
        <v>81</v>
      </c>
      <c r="AV120" s="11" t="s">
        <v>81</v>
      </c>
      <c r="AW120" s="11" t="s">
        <v>34</v>
      </c>
      <c r="AX120" s="11" t="s">
        <v>71</v>
      </c>
      <c r="AY120" s="245" t="s">
        <v>168</v>
      </c>
    </row>
    <row r="121" s="12" customFormat="1">
      <c r="B121" s="246"/>
      <c r="C121" s="247"/>
      <c r="D121" s="232" t="s">
        <v>182</v>
      </c>
      <c r="E121" s="248" t="s">
        <v>21</v>
      </c>
      <c r="F121" s="249" t="s">
        <v>184</v>
      </c>
      <c r="G121" s="247"/>
      <c r="H121" s="250">
        <v>5.6799999999999997</v>
      </c>
      <c r="I121" s="251"/>
      <c r="J121" s="247"/>
      <c r="K121" s="247"/>
      <c r="L121" s="252"/>
      <c r="M121" s="253"/>
      <c r="N121" s="254"/>
      <c r="O121" s="254"/>
      <c r="P121" s="254"/>
      <c r="Q121" s="254"/>
      <c r="R121" s="254"/>
      <c r="S121" s="254"/>
      <c r="T121" s="255"/>
      <c r="AT121" s="256" t="s">
        <v>182</v>
      </c>
      <c r="AU121" s="256" t="s">
        <v>81</v>
      </c>
      <c r="AV121" s="12" t="s">
        <v>175</v>
      </c>
      <c r="AW121" s="12" t="s">
        <v>34</v>
      </c>
      <c r="AX121" s="12" t="s">
        <v>79</v>
      </c>
      <c r="AY121" s="256" t="s">
        <v>168</v>
      </c>
    </row>
    <row r="122" s="10" customFormat="1" ht="29.88" customHeight="1">
      <c r="B122" s="204"/>
      <c r="C122" s="205"/>
      <c r="D122" s="206" t="s">
        <v>70</v>
      </c>
      <c r="E122" s="218" t="s">
        <v>208</v>
      </c>
      <c r="F122" s="218" t="s">
        <v>1837</v>
      </c>
      <c r="G122" s="205"/>
      <c r="H122" s="205"/>
      <c r="I122" s="208"/>
      <c r="J122" s="219">
        <f>BK122</f>
        <v>0</v>
      </c>
      <c r="K122" s="205"/>
      <c r="L122" s="210"/>
      <c r="M122" s="211"/>
      <c r="N122" s="212"/>
      <c r="O122" s="212"/>
      <c r="P122" s="213">
        <f>SUM(P123:P132)</f>
        <v>0</v>
      </c>
      <c r="Q122" s="212"/>
      <c r="R122" s="213">
        <f>SUM(R123:R132)</f>
        <v>0</v>
      </c>
      <c r="S122" s="212"/>
      <c r="T122" s="214">
        <f>SUM(T123:T132)</f>
        <v>0</v>
      </c>
      <c r="AR122" s="215" t="s">
        <v>79</v>
      </c>
      <c r="AT122" s="216" t="s">
        <v>70</v>
      </c>
      <c r="AU122" s="216" t="s">
        <v>79</v>
      </c>
      <c r="AY122" s="215" t="s">
        <v>168</v>
      </c>
      <c r="BK122" s="217">
        <f>SUM(BK123:BK132)</f>
        <v>0</v>
      </c>
    </row>
    <row r="123" s="1" customFormat="1" ht="25.5" customHeight="1">
      <c r="B123" s="45"/>
      <c r="C123" s="220" t="s">
        <v>10</v>
      </c>
      <c r="D123" s="220" t="s">
        <v>170</v>
      </c>
      <c r="E123" s="221" t="s">
        <v>2145</v>
      </c>
      <c r="F123" s="222" t="s">
        <v>2146</v>
      </c>
      <c r="G123" s="223" t="s">
        <v>195</v>
      </c>
      <c r="H123" s="224">
        <v>7</v>
      </c>
      <c r="I123" s="225"/>
      <c r="J123" s="226">
        <f>ROUND(I123*H123,2)</f>
        <v>0</v>
      </c>
      <c r="K123" s="222" t="s">
        <v>174</v>
      </c>
      <c r="L123" s="71"/>
      <c r="M123" s="227" t="s">
        <v>21</v>
      </c>
      <c r="N123" s="228" t="s">
        <v>42</v>
      </c>
      <c r="O123" s="46"/>
      <c r="P123" s="229">
        <f>O123*H123</f>
        <v>0</v>
      </c>
      <c r="Q123" s="229">
        <v>0</v>
      </c>
      <c r="R123" s="229">
        <f>Q123*H123</f>
        <v>0</v>
      </c>
      <c r="S123" s="229">
        <v>0</v>
      </c>
      <c r="T123" s="230">
        <f>S123*H123</f>
        <v>0</v>
      </c>
      <c r="AR123" s="23" t="s">
        <v>175</v>
      </c>
      <c r="AT123" s="23" t="s">
        <v>170</v>
      </c>
      <c r="AU123" s="23" t="s">
        <v>81</v>
      </c>
      <c r="AY123" s="23" t="s">
        <v>168</v>
      </c>
      <c r="BE123" s="231">
        <f>IF(N123="základní",J123,0)</f>
        <v>0</v>
      </c>
      <c r="BF123" s="231">
        <f>IF(N123="snížená",J123,0)</f>
        <v>0</v>
      </c>
      <c r="BG123" s="231">
        <f>IF(N123="zákl. přenesená",J123,0)</f>
        <v>0</v>
      </c>
      <c r="BH123" s="231">
        <f>IF(N123="sníž. přenesená",J123,0)</f>
        <v>0</v>
      </c>
      <c r="BI123" s="231">
        <f>IF(N123="nulová",J123,0)</f>
        <v>0</v>
      </c>
      <c r="BJ123" s="23" t="s">
        <v>79</v>
      </c>
      <c r="BK123" s="231">
        <f>ROUND(I123*H123,2)</f>
        <v>0</v>
      </c>
      <c r="BL123" s="23" t="s">
        <v>175</v>
      </c>
      <c r="BM123" s="23" t="s">
        <v>317</v>
      </c>
    </row>
    <row r="124" s="1" customFormat="1" ht="16.5" customHeight="1">
      <c r="B124" s="45"/>
      <c r="C124" s="257" t="s">
        <v>249</v>
      </c>
      <c r="D124" s="257" t="s">
        <v>259</v>
      </c>
      <c r="E124" s="258" t="s">
        <v>2147</v>
      </c>
      <c r="F124" s="259" t="s">
        <v>2148</v>
      </c>
      <c r="G124" s="260" t="s">
        <v>195</v>
      </c>
      <c r="H124" s="261">
        <v>7</v>
      </c>
      <c r="I124" s="262"/>
      <c r="J124" s="263">
        <f>ROUND(I124*H124,2)</f>
        <v>0</v>
      </c>
      <c r="K124" s="259" t="s">
        <v>174</v>
      </c>
      <c r="L124" s="264"/>
      <c r="M124" s="265" t="s">
        <v>21</v>
      </c>
      <c r="N124" s="266" t="s">
        <v>42</v>
      </c>
      <c r="O124" s="46"/>
      <c r="P124" s="229">
        <f>O124*H124</f>
        <v>0</v>
      </c>
      <c r="Q124" s="229">
        <v>0</v>
      </c>
      <c r="R124" s="229">
        <f>Q124*H124</f>
        <v>0</v>
      </c>
      <c r="S124" s="229">
        <v>0</v>
      </c>
      <c r="T124" s="230">
        <f>S124*H124</f>
        <v>0</v>
      </c>
      <c r="AR124" s="23" t="s">
        <v>208</v>
      </c>
      <c r="AT124" s="23" t="s">
        <v>259</v>
      </c>
      <c r="AU124" s="23" t="s">
        <v>81</v>
      </c>
      <c r="AY124" s="23" t="s">
        <v>168</v>
      </c>
      <c r="BE124" s="231">
        <f>IF(N124="základní",J124,0)</f>
        <v>0</v>
      </c>
      <c r="BF124" s="231">
        <f>IF(N124="snížená",J124,0)</f>
        <v>0</v>
      </c>
      <c r="BG124" s="231">
        <f>IF(N124="zákl. přenesená",J124,0)</f>
        <v>0</v>
      </c>
      <c r="BH124" s="231">
        <f>IF(N124="sníž. přenesená",J124,0)</f>
        <v>0</v>
      </c>
      <c r="BI124" s="231">
        <f>IF(N124="nulová",J124,0)</f>
        <v>0</v>
      </c>
      <c r="BJ124" s="23" t="s">
        <v>79</v>
      </c>
      <c r="BK124" s="231">
        <f>ROUND(I124*H124,2)</f>
        <v>0</v>
      </c>
      <c r="BL124" s="23" t="s">
        <v>175</v>
      </c>
      <c r="BM124" s="23" t="s">
        <v>328</v>
      </c>
    </row>
    <row r="125" s="1" customFormat="1" ht="25.5" customHeight="1">
      <c r="B125" s="45"/>
      <c r="C125" s="220" t="s">
        <v>253</v>
      </c>
      <c r="D125" s="220" t="s">
        <v>170</v>
      </c>
      <c r="E125" s="221" t="s">
        <v>2149</v>
      </c>
      <c r="F125" s="222" t="s">
        <v>2150</v>
      </c>
      <c r="G125" s="223" t="s">
        <v>195</v>
      </c>
      <c r="H125" s="224">
        <v>19</v>
      </c>
      <c r="I125" s="225"/>
      <c r="J125" s="226">
        <f>ROUND(I125*H125,2)</f>
        <v>0</v>
      </c>
      <c r="K125" s="222" t="s">
        <v>174</v>
      </c>
      <c r="L125" s="71"/>
      <c r="M125" s="227" t="s">
        <v>21</v>
      </c>
      <c r="N125" s="228" t="s">
        <v>42</v>
      </c>
      <c r="O125" s="46"/>
      <c r="P125" s="229">
        <f>O125*H125</f>
        <v>0</v>
      </c>
      <c r="Q125" s="229">
        <v>0</v>
      </c>
      <c r="R125" s="229">
        <f>Q125*H125</f>
        <v>0</v>
      </c>
      <c r="S125" s="229">
        <v>0</v>
      </c>
      <c r="T125" s="230">
        <f>S125*H125</f>
        <v>0</v>
      </c>
      <c r="AR125" s="23" t="s">
        <v>175</v>
      </c>
      <c r="AT125" s="23" t="s">
        <v>170</v>
      </c>
      <c r="AU125" s="23" t="s">
        <v>81</v>
      </c>
      <c r="AY125" s="23" t="s">
        <v>168</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175</v>
      </c>
      <c r="BM125" s="23" t="s">
        <v>338</v>
      </c>
    </row>
    <row r="126" s="1" customFormat="1" ht="16.5" customHeight="1">
      <c r="B126" s="45"/>
      <c r="C126" s="257" t="s">
        <v>258</v>
      </c>
      <c r="D126" s="257" t="s">
        <v>259</v>
      </c>
      <c r="E126" s="258" t="s">
        <v>2151</v>
      </c>
      <c r="F126" s="259" t="s">
        <v>2152</v>
      </c>
      <c r="G126" s="260" t="s">
        <v>195</v>
      </c>
      <c r="H126" s="261">
        <v>19</v>
      </c>
      <c r="I126" s="262"/>
      <c r="J126" s="263">
        <f>ROUND(I126*H126,2)</f>
        <v>0</v>
      </c>
      <c r="K126" s="259" t="s">
        <v>174</v>
      </c>
      <c r="L126" s="264"/>
      <c r="M126" s="265" t="s">
        <v>21</v>
      </c>
      <c r="N126" s="266" t="s">
        <v>42</v>
      </c>
      <c r="O126" s="46"/>
      <c r="P126" s="229">
        <f>O126*H126</f>
        <v>0</v>
      </c>
      <c r="Q126" s="229">
        <v>0</v>
      </c>
      <c r="R126" s="229">
        <f>Q126*H126</f>
        <v>0</v>
      </c>
      <c r="S126" s="229">
        <v>0</v>
      </c>
      <c r="T126" s="230">
        <f>S126*H126</f>
        <v>0</v>
      </c>
      <c r="AR126" s="23" t="s">
        <v>208</v>
      </c>
      <c r="AT126" s="23" t="s">
        <v>259</v>
      </c>
      <c r="AU126" s="23" t="s">
        <v>81</v>
      </c>
      <c r="AY126" s="23" t="s">
        <v>168</v>
      </c>
      <c r="BE126" s="231">
        <f>IF(N126="základní",J126,0)</f>
        <v>0</v>
      </c>
      <c r="BF126" s="231">
        <f>IF(N126="snížená",J126,0)</f>
        <v>0</v>
      </c>
      <c r="BG126" s="231">
        <f>IF(N126="zákl. přenesená",J126,0)</f>
        <v>0</v>
      </c>
      <c r="BH126" s="231">
        <f>IF(N126="sníž. přenesená",J126,0)</f>
        <v>0</v>
      </c>
      <c r="BI126" s="231">
        <f>IF(N126="nulová",J126,0)</f>
        <v>0</v>
      </c>
      <c r="BJ126" s="23" t="s">
        <v>79</v>
      </c>
      <c r="BK126" s="231">
        <f>ROUND(I126*H126,2)</f>
        <v>0</v>
      </c>
      <c r="BL126" s="23" t="s">
        <v>175</v>
      </c>
      <c r="BM126" s="23" t="s">
        <v>348</v>
      </c>
    </row>
    <row r="127" s="1" customFormat="1" ht="25.5" customHeight="1">
      <c r="B127" s="45"/>
      <c r="C127" s="220" t="s">
        <v>264</v>
      </c>
      <c r="D127" s="220" t="s">
        <v>170</v>
      </c>
      <c r="E127" s="221" t="s">
        <v>2088</v>
      </c>
      <c r="F127" s="222" t="s">
        <v>2153</v>
      </c>
      <c r="G127" s="223" t="s">
        <v>195</v>
      </c>
      <c r="H127" s="224">
        <v>12</v>
      </c>
      <c r="I127" s="225"/>
      <c r="J127" s="226">
        <f>ROUND(I127*H127,2)</f>
        <v>0</v>
      </c>
      <c r="K127" s="222" t="s">
        <v>174</v>
      </c>
      <c r="L127" s="71"/>
      <c r="M127" s="227" t="s">
        <v>21</v>
      </c>
      <c r="N127" s="228" t="s">
        <v>42</v>
      </c>
      <c r="O127" s="46"/>
      <c r="P127" s="229">
        <f>O127*H127</f>
        <v>0</v>
      </c>
      <c r="Q127" s="229">
        <v>0</v>
      </c>
      <c r="R127" s="229">
        <f>Q127*H127</f>
        <v>0</v>
      </c>
      <c r="S127" s="229">
        <v>0</v>
      </c>
      <c r="T127" s="230">
        <f>S127*H127</f>
        <v>0</v>
      </c>
      <c r="AR127" s="23" t="s">
        <v>175</v>
      </c>
      <c r="AT127" s="23" t="s">
        <v>170</v>
      </c>
      <c r="AU127" s="23" t="s">
        <v>81</v>
      </c>
      <c r="AY127" s="23" t="s">
        <v>168</v>
      </c>
      <c r="BE127" s="231">
        <f>IF(N127="základní",J127,0)</f>
        <v>0</v>
      </c>
      <c r="BF127" s="231">
        <f>IF(N127="snížená",J127,0)</f>
        <v>0</v>
      </c>
      <c r="BG127" s="231">
        <f>IF(N127="zákl. přenesená",J127,0)</f>
        <v>0</v>
      </c>
      <c r="BH127" s="231">
        <f>IF(N127="sníž. přenesená",J127,0)</f>
        <v>0</v>
      </c>
      <c r="BI127" s="231">
        <f>IF(N127="nulová",J127,0)</f>
        <v>0</v>
      </c>
      <c r="BJ127" s="23" t="s">
        <v>79</v>
      </c>
      <c r="BK127" s="231">
        <f>ROUND(I127*H127,2)</f>
        <v>0</v>
      </c>
      <c r="BL127" s="23" t="s">
        <v>175</v>
      </c>
      <c r="BM127" s="23" t="s">
        <v>357</v>
      </c>
    </row>
    <row r="128" s="1" customFormat="1" ht="16.5" customHeight="1">
      <c r="B128" s="45"/>
      <c r="C128" s="257" t="s">
        <v>269</v>
      </c>
      <c r="D128" s="257" t="s">
        <v>259</v>
      </c>
      <c r="E128" s="258" t="s">
        <v>2154</v>
      </c>
      <c r="F128" s="259" t="s">
        <v>2155</v>
      </c>
      <c r="G128" s="260" t="s">
        <v>195</v>
      </c>
      <c r="H128" s="261">
        <v>12</v>
      </c>
      <c r="I128" s="262"/>
      <c r="J128" s="263">
        <f>ROUND(I128*H128,2)</f>
        <v>0</v>
      </c>
      <c r="K128" s="259" t="s">
        <v>174</v>
      </c>
      <c r="L128" s="264"/>
      <c r="M128" s="265" t="s">
        <v>21</v>
      </c>
      <c r="N128" s="266" t="s">
        <v>42</v>
      </c>
      <c r="O128" s="46"/>
      <c r="P128" s="229">
        <f>O128*H128</f>
        <v>0</v>
      </c>
      <c r="Q128" s="229">
        <v>0</v>
      </c>
      <c r="R128" s="229">
        <f>Q128*H128</f>
        <v>0</v>
      </c>
      <c r="S128" s="229">
        <v>0</v>
      </c>
      <c r="T128" s="230">
        <f>S128*H128</f>
        <v>0</v>
      </c>
      <c r="AR128" s="23" t="s">
        <v>208</v>
      </c>
      <c r="AT128" s="23" t="s">
        <v>259</v>
      </c>
      <c r="AU128" s="23" t="s">
        <v>81</v>
      </c>
      <c r="AY128" s="23" t="s">
        <v>168</v>
      </c>
      <c r="BE128" s="231">
        <f>IF(N128="základní",J128,0)</f>
        <v>0</v>
      </c>
      <c r="BF128" s="231">
        <f>IF(N128="snížená",J128,0)</f>
        <v>0</v>
      </c>
      <c r="BG128" s="231">
        <f>IF(N128="zákl. přenesená",J128,0)</f>
        <v>0</v>
      </c>
      <c r="BH128" s="231">
        <f>IF(N128="sníž. přenesená",J128,0)</f>
        <v>0</v>
      </c>
      <c r="BI128" s="231">
        <f>IF(N128="nulová",J128,0)</f>
        <v>0</v>
      </c>
      <c r="BJ128" s="23" t="s">
        <v>79</v>
      </c>
      <c r="BK128" s="231">
        <f>ROUND(I128*H128,2)</f>
        <v>0</v>
      </c>
      <c r="BL128" s="23" t="s">
        <v>175</v>
      </c>
      <c r="BM128" s="23" t="s">
        <v>366</v>
      </c>
    </row>
    <row r="129" s="1" customFormat="1" ht="25.5" customHeight="1">
      <c r="B129" s="45"/>
      <c r="C129" s="220" t="s">
        <v>9</v>
      </c>
      <c r="D129" s="220" t="s">
        <v>170</v>
      </c>
      <c r="E129" s="221" t="s">
        <v>2156</v>
      </c>
      <c r="F129" s="222" t="s">
        <v>2157</v>
      </c>
      <c r="G129" s="223" t="s">
        <v>195</v>
      </c>
      <c r="H129" s="224">
        <v>64</v>
      </c>
      <c r="I129" s="225"/>
      <c r="J129" s="226">
        <f>ROUND(I129*H129,2)</f>
        <v>0</v>
      </c>
      <c r="K129" s="222" t="s">
        <v>174</v>
      </c>
      <c r="L129" s="71"/>
      <c r="M129" s="227" t="s">
        <v>21</v>
      </c>
      <c r="N129" s="228" t="s">
        <v>42</v>
      </c>
      <c r="O129" s="46"/>
      <c r="P129" s="229">
        <f>O129*H129</f>
        <v>0</v>
      </c>
      <c r="Q129" s="229">
        <v>0</v>
      </c>
      <c r="R129" s="229">
        <f>Q129*H129</f>
        <v>0</v>
      </c>
      <c r="S129" s="229">
        <v>0</v>
      </c>
      <c r="T129" s="230">
        <f>S129*H129</f>
        <v>0</v>
      </c>
      <c r="AR129" s="23" t="s">
        <v>175</v>
      </c>
      <c r="AT129" s="23" t="s">
        <v>170</v>
      </c>
      <c r="AU129" s="23" t="s">
        <v>81</v>
      </c>
      <c r="AY129" s="23" t="s">
        <v>168</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175</v>
      </c>
      <c r="BM129" s="23" t="s">
        <v>527</v>
      </c>
    </row>
    <row r="130" s="1" customFormat="1" ht="16.5" customHeight="1">
      <c r="B130" s="45"/>
      <c r="C130" s="257" t="s">
        <v>278</v>
      </c>
      <c r="D130" s="257" t="s">
        <v>259</v>
      </c>
      <c r="E130" s="258" t="s">
        <v>2158</v>
      </c>
      <c r="F130" s="259" t="s">
        <v>2159</v>
      </c>
      <c r="G130" s="260" t="s">
        <v>195</v>
      </c>
      <c r="H130" s="261">
        <v>64</v>
      </c>
      <c r="I130" s="262"/>
      <c r="J130" s="263">
        <f>ROUND(I130*H130,2)</f>
        <v>0</v>
      </c>
      <c r="K130" s="259" t="s">
        <v>174</v>
      </c>
      <c r="L130" s="264"/>
      <c r="M130" s="265" t="s">
        <v>21</v>
      </c>
      <c r="N130" s="266" t="s">
        <v>42</v>
      </c>
      <c r="O130" s="46"/>
      <c r="P130" s="229">
        <f>O130*H130</f>
        <v>0</v>
      </c>
      <c r="Q130" s="229">
        <v>0</v>
      </c>
      <c r="R130" s="229">
        <f>Q130*H130</f>
        <v>0</v>
      </c>
      <c r="S130" s="229">
        <v>0</v>
      </c>
      <c r="T130" s="230">
        <f>S130*H130</f>
        <v>0</v>
      </c>
      <c r="AR130" s="23" t="s">
        <v>208</v>
      </c>
      <c r="AT130" s="23" t="s">
        <v>259</v>
      </c>
      <c r="AU130" s="23" t="s">
        <v>81</v>
      </c>
      <c r="AY130" s="23" t="s">
        <v>168</v>
      </c>
      <c r="BE130" s="231">
        <f>IF(N130="základní",J130,0)</f>
        <v>0</v>
      </c>
      <c r="BF130" s="231">
        <f>IF(N130="snížená",J130,0)</f>
        <v>0</v>
      </c>
      <c r="BG130" s="231">
        <f>IF(N130="zákl. přenesená",J130,0)</f>
        <v>0</v>
      </c>
      <c r="BH130" s="231">
        <f>IF(N130="sníž. přenesená",J130,0)</f>
        <v>0</v>
      </c>
      <c r="BI130" s="231">
        <f>IF(N130="nulová",J130,0)</f>
        <v>0</v>
      </c>
      <c r="BJ130" s="23" t="s">
        <v>79</v>
      </c>
      <c r="BK130" s="231">
        <f>ROUND(I130*H130,2)</f>
        <v>0</v>
      </c>
      <c r="BL130" s="23" t="s">
        <v>175</v>
      </c>
      <c r="BM130" s="23" t="s">
        <v>537</v>
      </c>
    </row>
    <row r="131" s="1" customFormat="1" ht="16.5" customHeight="1">
      <c r="B131" s="45"/>
      <c r="C131" s="220" t="s">
        <v>283</v>
      </c>
      <c r="D131" s="220" t="s">
        <v>170</v>
      </c>
      <c r="E131" s="221" t="s">
        <v>1951</v>
      </c>
      <c r="F131" s="222" t="s">
        <v>1952</v>
      </c>
      <c r="G131" s="223" t="s">
        <v>195</v>
      </c>
      <c r="H131" s="224">
        <v>102</v>
      </c>
      <c r="I131" s="225"/>
      <c r="J131" s="226">
        <f>ROUND(I131*H131,2)</f>
        <v>0</v>
      </c>
      <c r="K131" s="222" t="s">
        <v>174</v>
      </c>
      <c r="L131" s="71"/>
      <c r="M131" s="227" t="s">
        <v>21</v>
      </c>
      <c r="N131" s="228" t="s">
        <v>42</v>
      </c>
      <c r="O131" s="46"/>
      <c r="P131" s="229">
        <f>O131*H131</f>
        <v>0</v>
      </c>
      <c r="Q131" s="229">
        <v>0</v>
      </c>
      <c r="R131" s="229">
        <f>Q131*H131</f>
        <v>0</v>
      </c>
      <c r="S131" s="229">
        <v>0</v>
      </c>
      <c r="T131" s="230">
        <f>S131*H131</f>
        <v>0</v>
      </c>
      <c r="AR131" s="23" t="s">
        <v>175</v>
      </c>
      <c r="AT131" s="23" t="s">
        <v>170</v>
      </c>
      <c r="AU131" s="23" t="s">
        <v>81</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175</v>
      </c>
      <c r="BM131" s="23" t="s">
        <v>545</v>
      </c>
    </row>
    <row r="132" s="1" customFormat="1" ht="16.5" customHeight="1">
      <c r="B132" s="45"/>
      <c r="C132" s="220" t="s">
        <v>288</v>
      </c>
      <c r="D132" s="220" t="s">
        <v>170</v>
      </c>
      <c r="E132" s="221" t="s">
        <v>1953</v>
      </c>
      <c r="F132" s="222" t="s">
        <v>1954</v>
      </c>
      <c r="G132" s="223" t="s">
        <v>195</v>
      </c>
      <c r="H132" s="224">
        <v>102</v>
      </c>
      <c r="I132" s="225"/>
      <c r="J132" s="226">
        <f>ROUND(I132*H132,2)</f>
        <v>0</v>
      </c>
      <c r="K132" s="222" t="s">
        <v>174</v>
      </c>
      <c r="L132" s="71"/>
      <c r="M132" s="227" t="s">
        <v>21</v>
      </c>
      <c r="N132" s="228" t="s">
        <v>42</v>
      </c>
      <c r="O132" s="46"/>
      <c r="P132" s="229">
        <f>O132*H132</f>
        <v>0</v>
      </c>
      <c r="Q132" s="229">
        <v>0</v>
      </c>
      <c r="R132" s="229">
        <f>Q132*H132</f>
        <v>0</v>
      </c>
      <c r="S132" s="229">
        <v>0</v>
      </c>
      <c r="T132" s="230">
        <f>S132*H132</f>
        <v>0</v>
      </c>
      <c r="AR132" s="23" t="s">
        <v>175</v>
      </c>
      <c r="AT132" s="23" t="s">
        <v>170</v>
      </c>
      <c r="AU132" s="23" t="s">
        <v>81</v>
      </c>
      <c r="AY132" s="23" t="s">
        <v>168</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175</v>
      </c>
      <c r="BM132" s="23" t="s">
        <v>554</v>
      </c>
    </row>
    <row r="133" s="10" customFormat="1" ht="29.88" customHeight="1">
      <c r="B133" s="204"/>
      <c r="C133" s="205"/>
      <c r="D133" s="206" t="s">
        <v>70</v>
      </c>
      <c r="E133" s="218" t="s">
        <v>364</v>
      </c>
      <c r="F133" s="218" t="s">
        <v>365</v>
      </c>
      <c r="G133" s="205"/>
      <c r="H133" s="205"/>
      <c r="I133" s="208"/>
      <c r="J133" s="219">
        <f>BK133</f>
        <v>0</v>
      </c>
      <c r="K133" s="205"/>
      <c r="L133" s="210"/>
      <c r="M133" s="211"/>
      <c r="N133" s="212"/>
      <c r="O133" s="212"/>
      <c r="P133" s="213">
        <f>SUM(P134:P135)</f>
        <v>0</v>
      </c>
      <c r="Q133" s="212"/>
      <c r="R133" s="213">
        <f>SUM(R134:R135)</f>
        <v>0</v>
      </c>
      <c r="S133" s="212"/>
      <c r="T133" s="214">
        <f>SUM(T134:T135)</f>
        <v>0</v>
      </c>
      <c r="AR133" s="215" t="s">
        <v>79</v>
      </c>
      <c r="AT133" s="216" t="s">
        <v>70</v>
      </c>
      <c r="AU133" s="216" t="s">
        <v>79</v>
      </c>
      <c r="AY133" s="215" t="s">
        <v>168</v>
      </c>
      <c r="BK133" s="217">
        <f>SUM(BK134:BK135)</f>
        <v>0</v>
      </c>
    </row>
    <row r="134" s="1" customFormat="1" ht="38.25" customHeight="1">
      <c r="B134" s="45"/>
      <c r="C134" s="220" t="s">
        <v>293</v>
      </c>
      <c r="D134" s="220" t="s">
        <v>170</v>
      </c>
      <c r="E134" s="221" t="s">
        <v>1857</v>
      </c>
      <c r="F134" s="222" t="s">
        <v>1858</v>
      </c>
      <c r="G134" s="223" t="s">
        <v>235</v>
      </c>
      <c r="H134" s="224">
        <v>0.36299999999999999</v>
      </c>
      <c r="I134" s="225"/>
      <c r="J134" s="226">
        <f>ROUND(I134*H134,2)</f>
        <v>0</v>
      </c>
      <c r="K134" s="222" t="s">
        <v>174</v>
      </c>
      <c r="L134" s="71"/>
      <c r="M134" s="227" t="s">
        <v>21</v>
      </c>
      <c r="N134" s="228" t="s">
        <v>42</v>
      </c>
      <c r="O134" s="46"/>
      <c r="P134" s="229">
        <f>O134*H134</f>
        <v>0</v>
      </c>
      <c r="Q134" s="229">
        <v>0</v>
      </c>
      <c r="R134" s="229">
        <f>Q134*H134</f>
        <v>0</v>
      </c>
      <c r="S134" s="229">
        <v>0</v>
      </c>
      <c r="T134" s="230">
        <f>S134*H134</f>
        <v>0</v>
      </c>
      <c r="AR134" s="23" t="s">
        <v>175</v>
      </c>
      <c r="AT134" s="23" t="s">
        <v>170</v>
      </c>
      <c r="AU134" s="23" t="s">
        <v>81</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175</v>
      </c>
      <c r="BM134" s="23" t="s">
        <v>564</v>
      </c>
    </row>
    <row r="135" s="1" customFormat="1" ht="38.25" customHeight="1">
      <c r="B135" s="45"/>
      <c r="C135" s="220" t="s">
        <v>298</v>
      </c>
      <c r="D135" s="220" t="s">
        <v>170</v>
      </c>
      <c r="E135" s="221" t="s">
        <v>1859</v>
      </c>
      <c r="F135" s="222" t="s">
        <v>1860</v>
      </c>
      <c r="G135" s="223" t="s">
        <v>235</v>
      </c>
      <c r="H135" s="224">
        <v>0.36299999999999999</v>
      </c>
      <c r="I135" s="225"/>
      <c r="J135" s="226">
        <f>ROUND(I135*H135,2)</f>
        <v>0</v>
      </c>
      <c r="K135" s="222" t="s">
        <v>174</v>
      </c>
      <c r="L135" s="71"/>
      <c r="M135" s="227" t="s">
        <v>21</v>
      </c>
      <c r="N135" s="228" t="s">
        <v>42</v>
      </c>
      <c r="O135" s="46"/>
      <c r="P135" s="229">
        <f>O135*H135</f>
        <v>0</v>
      </c>
      <c r="Q135" s="229">
        <v>0</v>
      </c>
      <c r="R135" s="229">
        <f>Q135*H135</f>
        <v>0</v>
      </c>
      <c r="S135" s="229">
        <v>0</v>
      </c>
      <c r="T135" s="230">
        <f>S135*H135</f>
        <v>0</v>
      </c>
      <c r="AR135" s="23" t="s">
        <v>175</v>
      </c>
      <c r="AT135" s="23" t="s">
        <v>170</v>
      </c>
      <c r="AU135" s="23" t="s">
        <v>81</v>
      </c>
      <c r="AY135" s="23" t="s">
        <v>168</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175</v>
      </c>
      <c r="BM135" s="23" t="s">
        <v>578</v>
      </c>
    </row>
    <row r="136" s="10" customFormat="1" ht="37.44" customHeight="1">
      <c r="B136" s="204"/>
      <c r="C136" s="205"/>
      <c r="D136" s="206" t="s">
        <v>70</v>
      </c>
      <c r="E136" s="207" t="s">
        <v>569</v>
      </c>
      <c r="F136" s="207" t="s">
        <v>570</v>
      </c>
      <c r="G136" s="205"/>
      <c r="H136" s="205"/>
      <c r="I136" s="208"/>
      <c r="J136" s="209">
        <f>BK136</f>
        <v>0</v>
      </c>
      <c r="K136" s="205"/>
      <c r="L136" s="210"/>
      <c r="M136" s="211"/>
      <c r="N136" s="212"/>
      <c r="O136" s="212"/>
      <c r="P136" s="213">
        <f>P137</f>
        <v>0</v>
      </c>
      <c r="Q136" s="212"/>
      <c r="R136" s="213">
        <f>R137</f>
        <v>0</v>
      </c>
      <c r="S136" s="212"/>
      <c r="T136" s="214">
        <f>T137</f>
        <v>0</v>
      </c>
      <c r="AR136" s="215" t="s">
        <v>81</v>
      </c>
      <c r="AT136" s="216" t="s">
        <v>70</v>
      </c>
      <c r="AU136" s="216" t="s">
        <v>71</v>
      </c>
      <c r="AY136" s="215" t="s">
        <v>168</v>
      </c>
      <c r="BK136" s="217">
        <f>BK137</f>
        <v>0</v>
      </c>
    </row>
    <row r="137" s="10" customFormat="1" ht="19.92" customHeight="1">
      <c r="B137" s="204"/>
      <c r="C137" s="205"/>
      <c r="D137" s="206" t="s">
        <v>70</v>
      </c>
      <c r="E137" s="218" t="s">
        <v>2160</v>
      </c>
      <c r="F137" s="218" t="s">
        <v>2161</v>
      </c>
      <c r="G137" s="205"/>
      <c r="H137" s="205"/>
      <c r="I137" s="208"/>
      <c r="J137" s="219">
        <f>BK137</f>
        <v>0</v>
      </c>
      <c r="K137" s="205"/>
      <c r="L137" s="210"/>
      <c r="M137" s="211"/>
      <c r="N137" s="212"/>
      <c r="O137" s="212"/>
      <c r="P137" s="213">
        <f>SUM(P138:P139)</f>
        <v>0</v>
      </c>
      <c r="Q137" s="212"/>
      <c r="R137" s="213">
        <f>SUM(R138:R139)</f>
        <v>0</v>
      </c>
      <c r="S137" s="212"/>
      <c r="T137" s="214">
        <f>SUM(T138:T139)</f>
        <v>0</v>
      </c>
      <c r="AR137" s="215" t="s">
        <v>81</v>
      </c>
      <c r="AT137" s="216" t="s">
        <v>70</v>
      </c>
      <c r="AU137" s="216" t="s">
        <v>79</v>
      </c>
      <c r="AY137" s="215" t="s">
        <v>168</v>
      </c>
      <c r="BK137" s="217">
        <f>SUM(BK138:BK139)</f>
        <v>0</v>
      </c>
    </row>
    <row r="138" s="1" customFormat="1" ht="16.5" customHeight="1">
      <c r="B138" s="45"/>
      <c r="C138" s="220" t="s">
        <v>303</v>
      </c>
      <c r="D138" s="220" t="s">
        <v>170</v>
      </c>
      <c r="E138" s="221" t="s">
        <v>2162</v>
      </c>
      <c r="F138" s="222" t="s">
        <v>2163</v>
      </c>
      <c r="G138" s="223" t="s">
        <v>1848</v>
      </c>
      <c r="H138" s="224">
        <v>1</v>
      </c>
      <c r="I138" s="225"/>
      <c r="J138" s="226">
        <f>ROUND(I138*H138,2)</f>
        <v>0</v>
      </c>
      <c r="K138" s="222" t="s">
        <v>174</v>
      </c>
      <c r="L138" s="71"/>
      <c r="M138" s="227" t="s">
        <v>21</v>
      </c>
      <c r="N138" s="228" t="s">
        <v>42</v>
      </c>
      <c r="O138" s="46"/>
      <c r="P138" s="229">
        <f>O138*H138</f>
        <v>0</v>
      </c>
      <c r="Q138" s="229">
        <v>0</v>
      </c>
      <c r="R138" s="229">
        <f>Q138*H138</f>
        <v>0</v>
      </c>
      <c r="S138" s="229">
        <v>0</v>
      </c>
      <c r="T138" s="230">
        <f>S138*H138</f>
        <v>0</v>
      </c>
      <c r="AR138" s="23" t="s">
        <v>249</v>
      </c>
      <c r="AT138" s="23" t="s">
        <v>170</v>
      </c>
      <c r="AU138" s="23" t="s">
        <v>81</v>
      </c>
      <c r="AY138" s="23" t="s">
        <v>168</v>
      </c>
      <c r="BE138" s="231">
        <f>IF(N138="základní",J138,0)</f>
        <v>0</v>
      </c>
      <c r="BF138" s="231">
        <f>IF(N138="snížená",J138,0)</f>
        <v>0</v>
      </c>
      <c r="BG138" s="231">
        <f>IF(N138="zákl. přenesená",J138,0)</f>
        <v>0</v>
      </c>
      <c r="BH138" s="231">
        <f>IF(N138="sníž. přenesená",J138,0)</f>
        <v>0</v>
      </c>
      <c r="BI138" s="231">
        <f>IF(N138="nulová",J138,0)</f>
        <v>0</v>
      </c>
      <c r="BJ138" s="23" t="s">
        <v>79</v>
      </c>
      <c r="BK138" s="231">
        <f>ROUND(I138*H138,2)</f>
        <v>0</v>
      </c>
      <c r="BL138" s="23" t="s">
        <v>249</v>
      </c>
      <c r="BM138" s="23" t="s">
        <v>586</v>
      </c>
    </row>
    <row r="139" s="1" customFormat="1" ht="16.5" customHeight="1">
      <c r="B139" s="45"/>
      <c r="C139" s="220" t="s">
        <v>308</v>
      </c>
      <c r="D139" s="220" t="s">
        <v>170</v>
      </c>
      <c r="E139" s="221" t="s">
        <v>2164</v>
      </c>
      <c r="F139" s="222" t="s">
        <v>2165</v>
      </c>
      <c r="G139" s="223" t="s">
        <v>1848</v>
      </c>
      <c r="H139" s="224">
        <v>2</v>
      </c>
      <c r="I139" s="225"/>
      <c r="J139" s="226">
        <f>ROUND(I139*H139,2)</f>
        <v>0</v>
      </c>
      <c r="K139" s="222" t="s">
        <v>174</v>
      </c>
      <c r="L139" s="71"/>
      <c r="M139" s="227" t="s">
        <v>21</v>
      </c>
      <c r="N139" s="228" t="s">
        <v>42</v>
      </c>
      <c r="O139" s="46"/>
      <c r="P139" s="229">
        <f>O139*H139</f>
        <v>0</v>
      </c>
      <c r="Q139" s="229">
        <v>0</v>
      </c>
      <c r="R139" s="229">
        <f>Q139*H139</f>
        <v>0</v>
      </c>
      <c r="S139" s="229">
        <v>0</v>
      </c>
      <c r="T139" s="230">
        <f>S139*H139</f>
        <v>0</v>
      </c>
      <c r="AR139" s="23" t="s">
        <v>249</v>
      </c>
      <c r="AT139" s="23" t="s">
        <v>170</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249</v>
      </c>
      <c r="BM139" s="23" t="s">
        <v>595</v>
      </c>
    </row>
    <row r="140" s="10" customFormat="1" ht="37.44" customHeight="1">
      <c r="B140" s="204"/>
      <c r="C140" s="205"/>
      <c r="D140" s="206" t="s">
        <v>70</v>
      </c>
      <c r="E140" s="207" t="s">
        <v>131</v>
      </c>
      <c r="F140" s="207" t="s">
        <v>1861</v>
      </c>
      <c r="G140" s="205"/>
      <c r="H140" s="205"/>
      <c r="I140" s="208"/>
      <c r="J140" s="209">
        <f>BK140</f>
        <v>0</v>
      </c>
      <c r="K140" s="205"/>
      <c r="L140" s="210"/>
      <c r="M140" s="211"/>
      <c r="N140" s="212"/>
      <c r="O140" s="212"/>
      <c r="P140" s="213">
        <f>P141+P144</f>
        <v>0</v>
      </c>
      <c r="Q140" s="212"/>
      <c r="R140" s="213">
        <f>R141+R144</f>
        <v>0</v>
      </c>
      <c r="S140" s="212"/>
      <c r="T140" s="214">
        <f>T141+T144</f>
        <v>0</v>
      </c>
      <c r="AR140" s="215" t="s">
        <v>192</v>
      </c>
      <c r="AT140" s="216" t="s">
        <v>70</v>
      </c>
      <c r="AU140" s="216" t="s">
        <v>71</v>
      </c>
      <c r="AY140" s="215" t="s">
        <v>168</v>
      </c>
      <c r="BK140" s="217">
        <f>BK141+BK144</f>
        <v>0</v>
      </c>
    </row>
    <row r="141" s="10" customFormat="1" ht="19.92" customHeight="1">
      <c r="B141" s="204"/>
      <c r="C141" s="205"/>
      <c r="D141" s="206" t="s">
        <v>70</v>
      </c>
      <c r="E141" s="218" t="s">
        <v>1862</v>
      </c>
      <c r="F141" s="218" t="s">
        <v>1863</v>
      </c>
      <c r="G141" s="205"/>
      <c r="H141" s="205"/>
      <c r="I141" s="208"/>
      <c r="J141" s="219">
        <f>BK141</f>
        <v>0</v>
      </c>
      <c r="K141" s="205"/>
      <c r="L141" s="210"/>
      <c r="M141" s="211"/>
      <c r="N141" s="212"/>
      <c r="O141" s="212"/>
      <c r="P141" s="213">
        <f>SUM(P142:P143)</f>
        <v>0</v>
      </c>
      <c r="Q141" s="212"/>
      <c r="R141" s="213">
        <f>SUM(R142:R143)</f>
        <v>0</v>
      </c>
      <c r="S141" s="212"/>
      <c r="T141" s="214">
        <f>SUM(T142:T143)</f>
        <v>0</v>
      </c>
      <c r="AR141" s="215" t="s">
        <v>192</v>
      </c>
      <c r="AT141" s="216" t="s">
        <v>70</v>
      </c>
      <c r="AU141" s="216" t="s">
        <v>79</v>
      </c>
      <c r="AY141" s="215" t="s">
        <v>168</v>
      </c>
      <c r="BK141" s="217">
        <f>SUM(BK142:BK143)</f>
        <v>0</v>
      </c>
    </row>
    <row r="142" s="1" customFormat="1" ht="16.5" customHeight="1">
      <c r="B142" s="45"/>
      <c r="C142" s="220" t="s">
        <v>312</v>
      </c>
      <c r="D142" s="220" t="s">
        <v>170</v>
      </c>
      <c r="E142" s="221" t="s">
        <v>1864</v>
      </c>
      <c r="F142" s="222" t="s">
        <v>1865</v>
      </c>
      <c r="G142" s="223" t="s">
        <v>1848</v>
      </c>
      <c r="H142" s="224">
        <v>1</v>
      </c>
      <c r="I142" s="225"/>
      <c r="J142" s="226">
        <f>ROUND(I142*H142,2)</f>
        <v>0</v>
      </c>
      <c r="K142" s="222" t="s">
        <v>174</v>
      </c>
      <c r="L142" s="71"/>
      <c r="M142" s="227" t="s">
        <v>21</v>
      </c>
      <c r="N142" s="228" t="s">
        <v>42</v>
      </c>
      <c r="O142" s="46"/>
      <c r="P142" s="229">
        <f>O142*H142</f>
        <v>0</v>
      </c>
      <c r="Q142" s="229">
        <v>0</v>
      </c>
      <c r="R142" s="229">
        <f>Q142*H142</f>
        <v>0</v>
      </c>
      <c r="S142" s="229">
        <v>0</v>
      </c>
      <c r="T142" s="230">
        <f>S142*H142</f>
        <v>0</v>
      </c>
      <c r="AR142" s="23" t="s">
        <v>175</v>
      </c>
      <c r="AT142" s="23" t="s">
        <v>170</v>
      </c>
      <c r="AU142" s="23" t="s">
        <v>81</v>
      </c>
      <c r="AY142" s="23" t="s">
        <v>168</v>
      </c>
      <c r="BE142" s="231">
        <f>IF(N142="základní",J142,0)</f>
        <v>0</v>
      </c>
      <c r="BF142" s="231">
        <f>IF(N142="snížená",J142,0)</f>
        <v>0</v>
      </c>
      <c r="BG142" s="231">
        <f>IF(N142="zákl. přenesená",J142,0)</f>
        <v>0</v>
      </c>
      <c r="BH142" s="231">
        <f>IF(N142="sníž. přenesená",J142,0)</f>
        <v>0</v>
      </c>
      <c r="BI142" s="231">
        <f>IF(N142="nulová",J142,0)</f>
        <v>0</v>
      </c>
      <c r="BJ142" s="23" t="s">
        <v>79</v>
      </c>
      <c r="BK142" s="231">
        <f>ROUND(I142*H142,2)</f>
        <v>0</v>
      </c>
      <c r="BL142" s="23" t="s">
        <v>175</v>
      </c>
      <c r="BM142" s="23" t="s">
        <v>604</v>
      </c>
    </row>
    <row r="143" s="1" customFormat="1" ht="16.5" customHeight="1">
      <c r="B143" s="45"/>
      <c r="C143" s="220" t="s">
        <v>317</v>
      </c>
      <c r="D143" s="220" t="s">
        <v>170</v>
      </c>
      <c r="E143" s="221" t="s">
        <v>1866</v>
      </c>
      <c r="F143" s="222" t="s">
        <v>1216</v>
      </c>
      <c r="G143" s="223" t="s">
        <v>1848</v>
      </c>
      <c r="H143" s="224">
        <v>1</v>
      </c>
      <c r="I143" s="225"/>
      <c r="J143" s="226">
        <f>ROUND(I143*H143,2)</f>
        <v>0</v>
      </c>
      <c r="K143" s="222" t="s">
        <v>174</v>
      </c>
      <c r="L143" s="71"/>
      <c r="M143" s="227" t="s">
        <v>21</v>
      </c>
      <c r="N143" s="228" t="s">
        <v>42</v>
      </c>
      <c r="O143" s="46"/>
      <c r="P143" s="229">
        <f>O143*H143</f>
        <v>0</v>
      </c>
      <c r="Q143" s="229">
        <v>0</v>
      </c>
      <c r="R143" s="229">
        <f>Q143*H143</f>
        <v>0</v>
      </c>
      <c r="S143" s="229">
        <v>0</v>
      </c>
      <c r="T143" s="230">
        <f>S143*H143</f>
        <v>0</v>
      </c>
      <c r="AR143" s="23" t="s">
        <v>175</v>
      </c>
      <c r="AT143" s="23" t="s">
        <v>170</v>
      </c>
      <c r="AU143" s="23" t="s">
        <v>81</v>
      </c>
      <c r="AY143" s="23" t="s">
        <v>168</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175</v>
      </c>
      <c r="BM143" s="23" t="s">
        <v>612</v>
      </c>
    </row>
    <row r="144" s="10" customFormat="1" ht="29.88" customHeight="1">
      <c r="B144" s="204"/>
      <c r="C144" s="205"/>
      <c r="D144" s="206" t="s">
        <v>70</v>
      </c>
      <c r="E144" s="218" t="s">
        <v>1867</v>
      </c>
      <c r="F144" s="218" t="s">
        <v>1868</v>
      </c>
      <c r="G144" s="205"/>
      <c r="H144" s="205"/>
      <c r="I144" s="208"/>
      <c r="J144" s="219">
        <f>BK144</f>
        <v>0</v>
      </c>
      <c r="K144" s="205"/>
      <c r="L144" s="210"/>
      <c r="M144" s="211"/>
      <c r="N144" s="212"/>
      <c r="O144" s="212"/>
      <c r="P144" s="213">
        <f>P145</f>
        <v>0</v>
      </c>
      <c r="Q144" s="212"/>
      <c r="R144" s="213">
        <f>R145</f>
        <v>0</v>
      </c>
      <c r="S144" s="212"/>
      <c r="T144" s="214">
        <f>T145</f>
        <v>0</v>
      </c>
      <c r="AR144" s="215" t="s">
        <v>192</v>
      </c>
      <c r="AT144" s="216" t="s">
        <v>70</v>
      </c>
      <c r="AU144" s="216" t="s">
        <v>79</v>
      </c>
      <c r="AY144" s="215" t="s">
        <v>168</v>
      </c>
      <c r="BK144" s="217">
        <f>BK145</f>
        <v>0</v>
      </c>
    </row>
    <row r="145" s="1" customFormat="1" ht="16.5" customHeight="1">
      <c r="B145" s="45"/>
      <c r="C145" s="220" t="s">
        <v>321</v>
      </c>
      <c r="D145" s="220" t="s">
        <v>170</v>
      </c>
      <c r="E145" s="221" t="s">
        <v>1869</v>
      </c>
      <c r="F145" s="222" t="s">
        <v>2073</v>
      </c>
      <c r="G145" s="223" t="s">
        <v>1848</v>
      </c>
      <c r="H145" s="224">
        <v>1</v>
      </c>
      <c r="I145" s="225"/>
      <c r="J145" s="226">
        <f>ROUND(I145*H145,2)</f>
        <v>0</v>
      </c>
      <c r="K145" s="222" t="s">
        <v>174</v>
      </c>
      <c r="L145" s="71"/>
      <c r="M145" s="227" t="s">
        <v>21</v>
      </c>
      <c r="N145" s="270" t="s">
        <v>42</v>
      </c>
      <c r="O145" s="268"/>
      <c r="P145" s="271">
        <f>O145*H145</f>
        <v>0</v>
      </c>
      <c r="Q145" s="271">
        <v>0</v>
      </c>
      <c r="R145" s="271">
        <f>Q145*H145</f>
        <v>0</v>
      </c>
      <c r="S145" s="271">
        <v>0</v>
      </c>
      <c r="T145" s="272">
        <f>S145*H145</f>
        <v>0</v>
      </c>
      <c r="AR145" s="23" t="s">
        <v>175</v>
      </c>
      <c r="AT145" s="23" t="s">
        <v>170</v>
      </c>
      <c r="AU145" s="23" t="s">
        <v>81</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175</v>
      </c>
      <c r="BM145" s="23" t="s">
        <v>623</v>
      </c>
    </row>
    <row r="146" s="1" customFormat="1" ht="6.96" customHeight="1">
      <c r="B146" s="66"/>
      <c r="C146" s="67"/>
      <c r="D146" s="67"/>
      <c r="E146" s="67"/>
      <c r="F146" s="67"/>
      <c r="G146" s="67"/>
      <c r="H146" s="67"/>
      <c r="I146" s="165"/>
      <c r="J146" s="67"/>
      <c r="K146" s="67"/>
      <c r="L146" s="71"/>
    </row>
  </sheetData>
  <sheetProtection sheet="1" autoFilter="0" formatColumns="0" formatRows="0" objects="1" scenarios="1" spinCount="100000" saltValue="VL56o23H7tJegCD/2Euw5PtpaKeRq3SK5gwYakp1EOCYScufQfVC2v0rValw9sM7ppCvkzYUhSW6Yee5oePeAg==" hashValue="LiF08SJacniwLWYlS0ufBNJMn3r2L7BxMloKlK+LfanMywUvJ5D8ojo2DFPlg7rVv3HcIwD+V+1n9jb540XXdQ==" algorithmName="SHA-512" password="CC35"/>
  <autoFilter ref="C85:K145"/>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123</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2166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29</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ROUND(SUM(BE82:BE102), 2)</f>
        <v>0</v>
      </c>
      <c r="G30" s="46"/>
      <c r="H30" s="46"/>
      <c r="I30" s="157">
        <v>0.20999999999999999</v>
      </c>
      <c r="J30" s="156">
        <f>ROUND(ROUND((SUM(BE82:BE102)), 2)*I30, 2)</f>
        <v>0</v>
      </c>
      <c r="K30" s="50"/>
    </row>
    <row r="31" s="1" customFormat="1" ht="14.4" customHeight="1">
      <c r="B31" s="45"/>
      <c r="C31" s="46"/>
      <c r="D31" s="46"/>
      <c r="E31" s="54" t="s">
        <v>43</v>
      </c>
      <c r="F31" s="156">
        <f>ROUND(SUM(BF82:BF102), 2)</f>
        <v>0</v>
      </c>
      <c r="G31" s="46"/>
      <c r="H31" s="46"/>
      <c r="I31" s="157">
        <v>0.14999999999999999</v>
      </c>
      <c r="J31" s="156">
        <f>ROUND(ROUND((SUM(BF82:BF102)), 2)*I31, 2)</f>
        <v>0</v>
      </c>
      <c r="K31" s="50"/>
    </row>
    <row r="32" hidden="1" s="1" customFormat="1" ht="14.4" customHeight="1">
      <c r="B32" s="45"/>
      <c r="C32" s="46"/>
      <c r="D32" s="46"/>
      <c r="E32" s="54" t="s">
        <v>44</v>
      </c>
      <c r="F32" s="156">
        <f>ROUND(SUM(BG82:BG102), 2)</f>
        <v>0</v>
      </c>
      <c r="G32" s="46"/>
      <c r="H32" s="46"/>
      <c r="I32" s="157">
        <v>0.20999999999999999</v>
      </c>
      <c r="J32" s="156">
        <v>0</v>
      </c>
      <c r="K32" s="50"/>
    </row>
    <row r="33" hidden="1" s="1" customFormat="1" ht="14.4" customHeight="1">
      <c r="B33" s="45"/>
      <c r="C33" s="46"/>
      <c r="D33" s="46"/>
      <c r="E33" s="54" t="s">
        <v>45</v>
      </c>
      <c r="F33" s="156">
        <f>ROUND(SUM(BH82:BH102), 2)</f>
        <v>0</v>
      </c>
      <c r="G33" s="46"/>
      <c r="H33" s="46"/>
      <c r="I33" s="157">
        <v>0.14999999999999999</v>
      </c>
      <c r="J33" s="156">
        <v>0</v>
      </c>
      <c r="K33" s="50"/>
    </row>
    <row r="34" hidden="1" s="1" customFormat="1" ht="14.4" customHeight="1">
      <c r="B34" s="45"/>
      <c r="C34" s="46"/>
      <c r="D34" s="46"/>
      <c r="E34" s="54" t="s">
        <v>46</v>
      </c>
      <c r="F34" s="156">
        <f>ROUND(SUM(BI82:BI102),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TZB vnitřky_SO 0 (1) - TZB vnitřky_SO 01 - vzduchot...</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J82</f>
        <v>0</v>
      </c>
      <c r="K56" s="50"/>
      <c r="AU56" s="23" t="s">
        <v>145</v>
      </c>
    </row>
    <row r="57" s="7" customFormat="1" ht="24.96" customHeight="1">
      <c r="B57" s="176"/>
      <c r="C57" s="177"/>
      <c r="D57" s="178" t="s">
        <v>380</v>
      </c>
      <c r="E57" s="179"/>
      <c r="F57" s="179"/>
      <c r="G57" s="179"/>
      <c r="H57" s="179"/>
      <c r="I57" s="180"/>
      <c r="J57" s="181">
        <f>J83</f>
        <v>0</v>
      </c>
      <c r="K57" s="182"/>
    </row>
    <row r="58" s="8" customFormat="1" ht="19.92" customHeight="1">
      <c r="B58" s="183"/>
      <c r="C58" s="184"/>
      <c r="D58" s="185" t="s">
        <v>2167</v>
      </c>
      <c r="E58" s="186"/>
      <c r="F58" s="186"/>
      <c r="G58" s="186"/>
      <c r="H58" s="186"/>
      <c r="I58" s="187"/>
      <c r="J58" s="188">
        <f>J84</f>
        <v>0</v>
      </c>
      <c r="K58" s="189"/>
    </row>
    <row r="59" s="7" customFormat="1" ht="24.96" customHeight="1">
      <c r="B59" s="176"/>
      <c r="C59" s="177"/>
      <c r="D59" s="178" t="s">
        <v>2168</v>
      </c>
      <c r="E59" s="179"/>
      <c r="F59" s="179"/>
      <c r="G59" s="179"/>
      <c r="H59" s="179"/>
      <c r="I59" s="180"/>
      <c r="J59" s="181">
        <f>J96</f>
        <v>0</v>
      </c>
      <c r="K59" s="182"/>
    </row>
    <row r="60" s="7" customFormat="1" ht="24.96" customHeight="1">
      <c r="B60" s="176"/>
      <c r="C60" s="177"/>
      <c r="D60" s="178" t="s">
        <v>1796</v>
      </c>
      <c r="E60" s="179"/>
      <c r="F60" s="179"/>
      <c r="G60" s="179"/>
      <c r="H60" s="179"/>
      <c r="I60" s="180"/>
      <c r="J60" s="181">
        <f>J98</f>
        <v>0</v>
      </c>
      <c r="K60" s="182"/>
    </row>
    <row r="61" s="8" customFormat="1" ht="19.92" customHeight="1">
      <c r="B61" s="183"/>
      <c r="C61" s="184"/>
      <c r="D61" s="185" t="s">
        <v>1797</v>
      </c>
      <c r="E61" s="186"/>
      <c r="F61" s="186"/>
      <c r="G61" s="186"/>
      <c r="H61" s="186"/>
      <c r="I61" s="187"/>
      <c r="J61" s="188">
        <f>J99</f>
        <v>0</v>
      </c>
      <c r="K61" s="189"/>
    </row>
    <row r="62" s="8" customFormat="1" ht="19.92" customHeight="1">
      <c r="B62" s="183"/>
      <c r="C62" s="184"/>
      <c r="D62" s="185" t="s">
        <v>1798</v>
      </c>
      <c r="E62" s="186"/>
      <c r="F62" s="186"/>
      <c r="G62" s="186"/>
      <c r="H62" s="186"/>
      <c r="I62" s="187"/>
      <c r="J62" s="188">
        <f>J101</f>
        <v>0</v>
      </c>
      <c r="K62" s="189"/>
    </row>
    <row r="63" s="1" customFormat="1" ht="21.84" customHeight="1">
      <c r="B63" s="45"/>
      <c r="C63" s="46"/>
      <c r="D63" s="46"/>
      <c r="E63" s="46"/>
      <c r="F63" s="46"/>
      <c r="G63" s="46"/>
      <c r="H63" s="46"/>
      <c r="I63" s="143"/>
      <c r="J63" s="46"/>
      <c r="K63" s="50"/>
    </row>
    <row r="64" s="1" customFormat="1" ht="6.96" customHeight="1">
      <c r="B64" s="66"/>
      <c r="C64" s="67"/>
      <c r="D64" s="67"/>
      <c r="E64" s="67"/>
      <c r="F64" s="67"/>
      <c r="G64" s="67"/>
      <c r="H64" s="67"/>
      <c r="I64" s="165"/>
      <c r="J64" s="67"/>
      <c r="K64" s="68"/>
    </row>
    <row r="68" s="1" customFormat="1" ht="6.96" customHeight="1">
      <c r="B68" s="69"/>
      <c r="C68" s="70"/>
      <c r="D68" s="70"/>
      <c r="E68" s="70"/>
      <c r="F68" s="70"/>
      <c r="G68" s="70"/>
      <c r="H68" s="70"/>
      <c r="I68" s="168"/>
      <c r="J68" s="70"/>
      <c r="K68" s="70"/>
      <c r="L68" s="71"/>
    </row>
    <row r="69" s="1" customFormat="1" ht="36.96" customHeight="1">
      <c r="B69" s="45"/>
      <c r="C69" s="72" t="s">
        <v>152</v>
      </c>
      <c r="D69" s="73"/>
      <c r="E69" s="73"/>
      <c r="F69" s="73"/>
      <c r="G69" s="73"/>
      <c r="H69" s="73"/>
      <c r="I69" s="190"/>
      <c r="J69" s="73"/>
      <c r="K69" s="73"/>
      <c r="L69" s="71"/>
    </row>
    <row r="70" s="1" customFormat="1" ht="6.96" customHeight="1">
      <c r="B70" s="45"/>
      <c r="C70" s="73"/>
      <c r="D70" s="73"/>
      <c r="E70" s="73"/>
      <c r="F70" s="73"/>
      <c r="G70" s="73"/>
      <c r="H70" s="73"/>
      <c r="I70" s="190"/>
      <c r="J70" s="73"/>
      <c r="K70" s="73"/>
      <c r="L70" s="71"/>
    </row>
    <row r="71" s="1" customFormat="1" ht="14.4" customHeight="1">
      <c r="B71" s="45"/>
      <c r="C71" s="75" t="s">
        <v>18</v>
      </c>
      <c r="D71" s="73"/>
      <c r="E71" s="73"/>
      <c r="F71" s="73"/>
      <c r="G71" s="73"/>
      <c r="H71" s="73"/>
      <c r="I71" s="190"/>
      <c r="J71" s="73"/>
      <c r="K71" s="73"/>
      <c r="L71" s="71"/>
    </row>
    <row r="72" s="1" customFormat="1" ht="16.5" customHeight="1">
      <c r="B72" s="45"/>
      <c r="C72" s="73"/>
      <c r="D72" s="73"/>
      <c r="E72" s="191" t="str">
        <f>E7</f>
        <v>Náměstí Hloubětín</v>
      </c>
      <c r="F72" s="75"/>
      <c r="G72" s="75"/>
      <c r="H72" s="75"/>
      <c r="I72" s="190"/>
      <c r="J72" s="73"/>
      <c r="K72" s="73"/>
      <c r="L72" s="71"/>
    </row>
    <row r="73" s="1" customFormat="1" ht="14.4" customHeight="1">
      <c r="B73" s="45"/>
      <c r="C73" s="75" t="s">
        <v>139</v>
      </c>
      <c r="D73" s="73"/>
      <c r="E73" s="73"/>
      <c r="F73" s="73"/>
      <c r="G73" s="73"/>
      <c r="H73" s="73"/>
      <c r="I73" s="190"/>
      <c r="J73" s="73"/>
      <c r="K73" s="73"/>
      <c r="L73" s="71"/>
    </row>
    <row r="74" s="1" customFormat="1" ht="17.25" customHeight="1">
      <c r="B74" s="45"/>
      <c r="C74" s="73"/>
      <c r="D74" s="73"/>
      <c r="E74" s="81" t="str">
        <f>E9</f>
        <v>TZB vnitřky_SO 0 (1) - TZB vnitřky_SO 01 - vzduchot...</v>
      </c>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8" customHeight="1">
      <c r="B76" s="45"/>
      <c r="C76" s="75" t="s">
        <v>23</v>
      </c>
      <c r="D76" s="73"/>
      <c r="E76" s="73"/>
      <c r="F76" s="192" t="str">
        <f>F12</f>
        <v xml:space="preserve"> </v>
      </c>
      <c r="G76" s="73"/>
      <c r="H76" s="73"/>
      <c r="I76" s="193" t="s">
        <v>25</v>
      </c>
      <c r="J76" s="84" t="str">
        <f>IF(J12="","",J12)</f>
        <v>6. 6. 2018</v>
      </c>
      <c r="K76" s="73"/>
      <c r="L76" s="71"/>
    </row>
    <row r="77" s="1" customFormat="1" ht="6.96" customHeight="1">
      <c r="B77" s="45"/>
      <c r="C77" s="73"/>
      <c r="D77" s="73"/>
      <c r="E77" s="73"/>
      <c r="F77" s="73"/>
      <c r="G77" s="73"/>
      <c r="H77" s="73"/>
      <c r="I77" s="190"/>
      <c r="J77" s="73"/>
      <c r="K77" s="73"/>
      <c r="L77" s="71"/>
    </row>
    <row r="78" s="1" customFormat="1">
      <c r="B78" s="45"/>
      <c r="C78" s="75" t="s">
        <v>27</v>
      </c>
      <c r="D78" s="73"/>
      <c r="E78" s="73"/>
      <c r="F78" s="192" t="str">
        <f>E15</f>
        <v xml:space="preserve"> </v>
      </c>
      <c r="G78" s="73"/>
      <c r="H78" s="73"/>
      <c r="I78" s="193" t="s">
        <v>33</v>
      </c>
      <c r="J78" s="192" t="str">
        <f>E21</f>
        <v xml:space="preserve"> </v>
      </c>
      <c r="K78" s="73"/>
      <c r="L78" s="71"/>
    </row>
    <row r="79" s="1" customFormat="1" ht="14.4" customHeight="1">
      <c r="B79" s="45"/>
      <c r="C79" s="75" t="s">
        <v>31</v>
      </c>
      <c r="D79" s="73"/>
      <c r="E79" s="73"/>
      <c r="F79" s="192" t="str">
        <f>IF(E18="","",E18)</f>
        <v/>
      </c>
      <c r="G79" s="73"/>
      <c r="H79" s="73"/>
      <c r="I79" s="190"/>
      <c r="J79" s="73"/>
      <c r="K79" s="73"/>
      <c r="L79" s="71"/>
    </row>
    <row r="80" s="1" customFormat="1" ht="10.32" customHeight="1">
      <c r="B80" s="45"/>
      <c r="C80" s="73"/>
      <c r="D80" s="73"/>
      <c r="E80" s="73"/>
      <c r="F80" s="73"/>
      <c r="G80" s="73"/>
      <c r="H80" s="73"/>
      <c r="I80" s="190"/>
      <c r="J80" s="73"/>
      <c r="K80" s="73"/>
      <c r="L80" s="71"/>
    </row>
    <row r="81" s="9" customFormat="1" ht="29.28" customHeight="1">
      <c r="B81" s="194"/>
      <c r="C81" s="195" t="s">
        <v>153</v>
      </c>
      <c r="D81" s="196" t="s">
        <v>56</v>
      </c>
      <c r="E81" s="196" t="s">
        <v>52</v>
      </c>
      <c r="F81" s="196" t="s">
        <v>154</v>
      </c>
      <c r="G81" s="196" t="s">
        <v>155</v>
      </c>
      <c r="H81" s="196" t="s">
        <v>156</v>
      </c>
      <c r="I81" s="197" t="s">
        <v>157</v>
      </c>
      <c r="J81" s="196" t="s">
        <v>143</v>
      </c>
      <c r="K81" s="198" t="s">
        <v>158</v>
      </c>
      <c r="L81" s="199"/>
      <c r="M81" s="101" t="s">
        <v>159</v>
      </c>
      <c r="N81" s="102" t="s">
        <v>41</v>
      </c>
      <c r="O81" s="102" t="s">
        <v>160</v>
      </c>
      <c r="P81" s="102" t="s">
        <v>161</v>
      </c>
      <c r="Q81" s="102" t="s">
        <v>162</v>
      </c>
      <c r="R81" s="102" t="s">
        <v>163</v>
      </c>
      <c r="S81" s="102" t="s">
        <v>164</v>
      </c>
      <c r="T81" s="103" t="s">
        <v>165</v>
      </c>
    </row>
    <row r="82" s="1" customFormat="1" ht="29.28" customHeight="1">
      <c r="B82" s="45"/>
      <c r="C82" s="107" t="s">
        <v>144</v>
      </c>
      <c r="D82" s="73"/>
      <c r="E82" s="73"/>
      <c r="F82" s="73"/>
      <c r="G82" s="73"/>
      <c r="H82" s="73"/>
      <c r="I82" s="190"/>
      <c r="J82" s="200">
        <f>BK82</f>
        <v>0</v>
      </c>
      <c r="K82" s="73"/>
      <c r="L82" s="71"/>
      <c r="M82" s="104"/>
      <c r="N82" s="105"/>
      <c r="O82" s="105"/>
      <c r="P82" s="201">
        <f>P83+P96+P98</f>
        <v>0</v>
      </c>
      <c r="Q82" s="105"/>
      <c r="R82" s="201">
        <f>R83+R96+R98</f>
        <v>0</v>
      </c>
      <c r="S82" s="105"/>
      <c r="T82" s="202">
        <f>T83+T96+T98</f>
        <v>0</v>
      </c>
      <c r="AT82" s="23" t="s">
        <v>70</v>
      </c>
      <c r="AU82" s="23" t="s">
        <v>145</v>
      </c>
      <c r="BK82" s="203">
        <f>BK83+BK96+BK98</f>
        <v>0</v>
      </c>
    </row>
    <row r="83" s="10" customFormat="1" ht="37.44" customHeight="1">
      <c r="B83" s="204"/>
      <c r="C83" s="205"/>
      <c r="D83" s="206" t="s">
        <v>70</v>
      </c>
      <c r="E83" s="207" t="s">
        <v>569</v>
      </c>
      <c r="F83" s="207" t="s">
        <v>570</v>
      </c>
      <c r="G83" s="205"/>
      <c r="H83" s="205"/>
      <c r="I83" s="208"/>
      <c r="J83" s="209">
        <f>BK83</f>
        <v>0</v>
      </c>
      <c r="K83" s="205"/>
      <c r="L83" s="210"/>
      <c r="M83" s="211"/>
      <c r="N83" s="212"/>
      <c r="O83" s="212"/>
      <c r="P83" s="213">
        <f>P84</f>
        <v>0</v>
      </c>
      <c r="Q83" s="212"/>
      <c r="R83" s="213">
        <f>R84</f>
        <v>0</v>
      </c>
      <c r="S83" s="212"/>
      <c r="T83" s="214">
        <f>T84</f>
        <v>0</v>
      </c>
      <c r="AR83" s="215" t="s">
        <v>79</v>
      </c>
      <c r="AT83" s="216" t="s">
        <v>70</v>
      </c>
      <c r="AU83" s="216" t="s">
        <v>71</v>
      </c>
      <c r="AY83" s="215" t="s">
        <v>168</v>
      </c>
      <c r="BK83" s="217">
        <f>BK84</f>
        <v>0</v>
      </c>
    </row>
    <row r="84" s="10" customFormat="1" ht="19.92" customHeight="1">
      <c r="B84" s="204"/>
      <c r="C84" s="205"/>
      <c r="D84" s="206" t="s">
        <v>70</v>
      </c>
      <c r="E84" s="218" t="s">
        <v>2169</v>
      </c>
      <c r="F84" s="218" t="s">
        <v>2170</v>
      </c>
      <c r="G84" s="205"/>
      <c r="H84" s="205"/>
      <c r="I84" s="208"/>
      <c r="J84" s="219">
        <f>BK84</f>
        <v>0</v>
      </c>
      <c r="K84" s="205"/>
      <c r="L84" s="210"/>
      <c r="M84" s="211"/>
      <c r="N84" s="212"/>
      <c r="O84" s="212"/>
      <c r="P84" s="213">
        <f>SUM(P85:P95)</f>
        <v>0</v>
      </c>
      <c r="Q84" s="212"/>
      <c r="R84" s="213">
        <f>SUM(R85:R95)</f>
        <v>0</v>
      </c>
      <c r="S84" s="212"/>
      <c r="T84" s="214">
        <f>SUM(T85:T95)</f>
        <v>0</v>
      </c>
      <c r="AR84" s="215" t="s">
        <v>79</v>
      </c>
      <c r="AT84" s="216" t="s">
        <v>70</v>
      </c>
      <c r="AU84" s="216" t="s">
        <v>79</v>
      </c>
      <c r="AY84" s="215" t="s">
        <v>168</v>
      </c>
      <c r="BK84" s="217">
        <f>SUM(BK85:BK95)</f>
        <v>0</v>
      </c>
    </row>
    <row r="85" s="1" customFormat="1" ht="16.5" customHeight="1">
      <c r="B85" s="45"/>
      <c r="C85" s="220" t="s">
        <v>79</v>
      </c>
      <c r="D85" s="220" t="s">
        <v>170</v>
      </c>
      <c r="E85" s="221" t="s">
        <v>2171</v>
      </c>
      <c r="F85" s="222" t="s">
        <v>2172</v>
      </c>
      <c r="G85" s="223" t="s">
        <v>466</v>
      </c>
      <c r="H85" s="224">
        <v>1</v>
      </c>
      <c r="I85" s="225"/>
      <c r="J85" s="226">
        <f>ROUND(I85*H85,2)</f>
        <v>0</v>
      </c>
      <c r="K85" s="222" t="s">
        <v>21</v>
      </c>
      <c r="L85" s="71"/>
      <c r="M85" s="227" t="s">
        <v>21</v>
      </c>
      <c r="N85" s="228" t="s">
        <v>42</v>
      </c>
      <c r="O85" s="46"/>
      <c r="P85" s="229">
        <f>O85*H85</f>
        <v>0</v>
      </c>
      <c r="Q85" s="229">
        <v>0</v>
      </c>
      <c r="R85" s="229">
        <f>Q85*H85</f>
        <v>0</v>
      </c>
      <c r="S85" s="229">
        <v>0</v>
      </c>
      <c r="T85" s="230">
        <f>S85*H85</f>
        <v>0</v>
      </c>
      <c r="AR85" s="23" t="s">
        <v>175</v>
      </c>
      <c r="AT85" s="23" t="s">
        <v>170</v>
      </c>
      <c r="AU85" s="23" t="s">
        <v>81</v>
      </c>
      <c r="AY85" s="23" t="s">
        <v>168</v>
      </c>
      <c r="BE85" s="231">
        <f>IF(N85="základní",J85,0)</f>
        <v>0</v>
      </c>
      <c r="BF85" s="231">
        <f>IF(N85="snížená",J85,0)</f>
        <v>0</v>
      </c>
      <c r="BG85" s="231">
        <f>IF(N85="zákl. přenesená",J85,0)</f>
        <v>0</v>
      </c>
      <c r="BH85" s="231">
        <f>IF(N85="sníž. přenesená",J85,0)</f>
        <v>0</v>
      </c>
      <c r="BI85" s="231">
        <f>IF(N85="nulová",J85,0)</f>
        <v>0</v>
      </c>
      <c r="BJ85" s="23" t="s">
        <v>79</v>
      </c>
      <c r="BK85" s="231">
        <f>ROUND(I85*H85,2)</f>
        <v>0</v>
      </c>
      <c r="BL85" s="23" t="s">
        <v>175</v>
      </c>
      <c r="BM85" s="23" t="s">
        <v>81</v>
      </c>
    </row>
    <row r="86" s="1" customFormat="1" ht="16.5" customHeight="1">
      <c r="B86" s="45"/>
      <c r="C86" s="220" t="s">
        <v>81</v>
      </c>
      <c r="D86" s="220" t="s">
        <v>170</v>
      </c>
      <c r="E86" s="221" t="s">
        <v>2173</v>
      </c>
      <c r="F86" s="222" t="s">
        <v>2174</v>
      </c>
      <c r="G86" s="223" t="s">
        <v>466</v>
      </c>
      <c r="H86" s="224">
        <v>1</v>
      </c>
      <c r="I86" s="225"/>
      <c r="J86" s="226">
        <f>ROUND(I86*H86,2)</f>
        <v>0</v>
      </c>
      <c r="K86" s="222" t="s">
        <v>21</v>
      </c>
      <c r="L86" s="71"/>
      <c r="M86" s="227" t="s">
        <v>21</v>
      </c>
      <c r="N86" s="228" t="s">
        <v>42</v>
      </c>
      <c r="O86" s="46"/>
      <c r="P86" s="229">
        <f>O86*H86</f>
        <v>0</v>
      </c>
      <c r="Q86" s="229">
        <v>0</v>
      </c>
      <c r="R86" s="229">
        <f>Q86*H86</f>
        <v>0</v>
      </c>
      <c r="S86" s="229">
        <v>0</v>
      </c>
      <c r="T86" s="230">
        <f>S86*H86</f>
        <v>0</v>
      </c>
      <c r="AR86" s="23" t="s">
        <v>175</v>
      </c>
      <c r="AT86" s="23" t="s">
        <v>170</v>
      </c>
      <c r="AU86" s="23" t="s">
        <v>81</v>
      </c>
      <c r="AY86" s="23" t="s">
        <v>168</v>
      </c>
      <c r="BE86" s="231">
        <f>IF(N86="základní",J86,0)</f>
        <v>0</v>
      </c>
      <c r="BF86" s="231">
        <f>IF(N86="snížená",J86,0)</f>
        <v>0</v>
      </c>
      <c r="BG86" s="231">
        <f>IF(N86="zákl. přenesená",J86,0)</f>
        <v>0</v>
      </c>
      <c r="BH86" s="231">
        <f>IF(N86="sníž. přenesená",J86,0)</f>
        <v>0</v>
      </c>
      <c r="BI86" s="231">
        <f>IF(N86="nulová",J86,0)</f>
        <v>0</v>
      </c>
      <c r="BJ86" s="23" t="s">
        <v>79</v>
      </c>
      <c r="BK86" s="231">
        <f>ROUND(I86*H86,2)</f>
        <v>0</v>
      </c>
      <c r="BL86" s="23" t="s">
        <v>175</v>
      </c>
      <c r="BM86" s="23" t="s">
        <v>175</v>
      </c>
    </row>
    <row r="87" s="1" customFormat="1" ht="16.5" customHeight="1">
      <c r="B87" s="45"/>
      <c r="C87" s="220" t="s">
        <v>185</v>
      </c>
      <c r="D87" s="220" t="s">
        <v>170</v>
      </c>
      <c r="E87" s="221" t="s">
        <v>2175</v>
      </c>
      <c r="F87" s="222" t="s">
        <v>2176</v>
      </c>
      <c r="G87" s="223" t="s">
        <v>466</v>
      </c>
      <c r="H87" s="224">
        <v>1</v>
      </c>
      <c r="I87" s="225"/>
      <c r="J87" s="226">
        <f>ROUND(I87*H87,2)</f>
        <v>0</v>
      </c>
      <c r="K87" s="222" t="s">
        <v>21</v>
      </c>
      <c r="L87" s="71"/>
      <c r="M87" s="227" t="s">
        <v>21</v>
      </c>
      <c r="N87" s="228" t="s">
        <v>42</v>
      </c>
      <c r="O87" s="46"/>
      <c r="P87" s="229">
        <f>O87*H87</f>
        <v>0</v>
      </c>
      <c r="Q87" s="229">
        <v>0</v>
      </c>
      <c r="R87" s="229">
        <f>Q87*H87</f>
        <v>0</v>
      </c>
      <c r="S87" s="229">
        <v>0</v>
      </c>
      <c r="T87" s="230">
        <f>S87*H87</f>
        <v>0</v>
      </c>
      <c r="AR87" s="23" t="s">
        <v>175</v>
      </c>
      <c r="AT87" s="23" t="s">
        <v>170</v>
      </c>
      <c r="AU87" s="23" t="s">
        <v>81</v>
      </c>
      <c r="AY87" s="23" t="s">
        <v>168</v>
      </c>
      <c r="BE87" s="231">
        <f>IF(N87="základní",J87,0)</f>
        <v>0</v>
      </c>
      <c r="BF87" s="231">
        <f>IF(N87="snížená",J87,0)</f>
        <v>0</v>
      </c>
      <c r="BG87" s="231">
        <f>IF(N87="zákl. přenesená",J87,0)</f>
        <v>0</v>
      </c>
      <c r="BH87" s="231">
        <f>IF(N87="sníž. přenesená",J87,0)</f>
        <v>0</v>
      </c>
      <c r="BI87" s="231">
        <f>IF(N87="nulová",J87,0)</f>
        <v>0</v>
      </c>
      <c r="BJ87" s="23" t="s">
        <v>79</v>
      </c>
      <c r="BK87" s="231">
        <f>ROUND(I87*H87,2)</f>
        <v>0</v>
      </c>
      <c r="BL87" s="23" t="s">
        <v>175</v>
      </c>
      <c r="BM87" s="23" t="s">
        <v>198</v>
      </c>
    </row>
    <row r="88" s="1" customFormat="1" ht="16.5" customHeight="1">
      <c r="B88" s="45"/>
      <c r="C88" s="220" t="s">
        <v>175</v>
      </c>
      <c r="D88" s="220" t="s">
        <v>170</v>
      </c>
      <c r="E88" s="221" t="s">
        <v>2177</v>
      </c>
      <c r="F88" s="222" t="s">
        <v>2178</v>
      </c>
      <c r="G88" s="223" t="s">
        <v>466</v>
      </c>
      <c r="H88" s="224">
        <v>1</v>
      </c>
      <c r="I88" s="225"/>
      <c r="J88" s="226">
        <f>ROUND(I88*H88,2)</f>
        <v>0</v>
      </c>
      <c r="K88" s="222" t="s">
        <v>21</v>
      </c>
      <c r="L88" s="71"/>
      <c r="M88" s="227" t="s">
        <v>21</v>
      </c>
      <c r="N88" s="228" t="s">
        <v>42</v>
      </c>
      <c r="O88" s="46"/>
      <c r="P88" s="229">
        <f>O88*H88</f>
        <v>0</v>
      </c>
      <c r="Q88" s="229">
        <v>0</v>
      </c>
      <c r="R88" s="229">
        <f>Q88*H88</f>
        <v>0</v>
      </c>
      <c r="S88" s="229">
        <v>0</v>
      </c>
      <c r="T88" s="230">
        <f>S88*H88</f>
        <v>0</v>
      </c>
      <c r="AR88" s="23" t="s">
        <v>175</v>
      </c>
      <c r="AT88" s="23" t="s">
        <v>170</v>
      </c>
      <c r="AU88" s="23" t="s">
        <v>81</v>
      </c>
      <c r="AY88" s="23" t="s">
        <v>168</v>
      </c>
      <c r="BE88" s="231">
        <f>IF(N88="základní",J88,0)</f>
        <v>0</v>
      </c>
      <c r="BF88" s="231">
        <f>IF(N88="snížená",J88,0)</f>
        <v>0</v>
      </c>
      <c r="BG88" s="231">
        <f>IF(N88="zákl. přenesená",J88,0)</f>
        <v>0</v>
      </c>
      <c r="BH88" s="231">
        <f>IF(N88="sníž. přenesená",J88,0)</f>
        <v>0</v>
      </c>
      <c r="BI88" s="231">
        <f>IF(N88="nulová",J88,0)</f>
        <v>0</v>
      </c>
      <c r="BJ88" s="23" t="s">
        <v>79</v>
      </c>
      <c r="BK88" s="231">
        <f>ROUND(I88*H88,2)</f>
        <v>0</v>
      </c>
      <c r="BL88" s="23" t="s">
        <v>175</v>
      </c>
      <c r="BM88" s="23" t="s">
        <v>208</v>
      </c>
    </row>
    <row r="89" s="1" customFormat="1" ht="16.5" customHeight="1">
      <c r="B89" s="45"/>
      <c r="C89" s="220" t="s">
        <v>192</v>
      </c>
      <c r="D89" s="220" t="s">
        <v>170</v>
      </c>
      <c r="E89" s="221" t="s">
        <v>2179</v>
      </c>
      <c r="F89" s="222" t="s">
        <v>2180</v>
      </c>
      <c r="G89" s="223" t="s">
        <v>466</v>
      </c>
      <c r="H89" s="224">
        <v>1</v>
      </c>
      <c r="I89" s="225"/>
      <c r="J89" s="226">
        <f>ROUND(I89*H89,2)</f>
        <v>0</v>
      </c>
      <c r="K89" s="222" t="s">
        <v>21</v>
      </c>
      <c r="L89" s="71"/>
      <c r="M89" s="227" t="s">
        <v>21</v>
      </c>
      <c r="N89" s="228" t="s">
        <v>42</v>
      </c>
      <c r="O89" s="46"/>
      <c r="P89" s="229">
        <f>O89*H89</f>
        <v>0</v>
      </c>
      <c r="Q89" s="229">
        <v>0</v>
      </c>
      <c r="R89" s="229">
        <f>Q89*H89</f>
        <v>0</v>
      </c>
      <c r="S89" s="229">
        <v>0</v>
      </c>
      <c r="T89" s="230">
        <f>S89*H89</f>
        <v>0</v>
      </c>
      <c r="AR89" s="23" t="s">
        <v>175</v>
      </c>
      <c r="AT89" s="23" t="s">
        <v>170</v>
      </c>
      <c r="AU89" s="23" t="s">
        <v>81</v>
      </c>
      <c r="AY89" s="23" t="s">
        <v>168</v>
      </c>
      <c r="BE89" s="231">
        <f>IF(N89="základní",J89,0)</f>
        <v>0</v>
      </c>
      <c r="BF89" s="231">
        <f>IF(N89="snížená",J89,0)</f>
        <v>0</v>
      </c>
      <c r="BG89" s="231">
        <f>IF(N89="zákl. přenesená",J89,0)</f>
        <v>0</v>
      </c>
      <c r="BH89" s="231">
        <f>IF(N89="sníž. přenesená",J89,0)</f>
        <v>0</v>
      </c>
      <c r="BI89" s="231">
        <f>IF(N89="nulová",J89,0)</f>
        <v>0</v>
      </c>
      <c r="BJ89" s="23" t="s">
        <v>79</v>
      </c>
      <c r="BK89" s="231">
        <f>ROUND(I89*H89,2)</f>
        <v>0</v>
      </c>
      <c r="BL89" s="23" t="s">
        <v>175</v>
      </c>
      <c r="BM89" s="23" t="s">
        <v>217</v>
      </c>
    </row>
    <row r="90" s="1" customFormat="1" ht="16.5" customHeight="1">
      <c r="B90" s="45"/>
      <c r="C90" s="220" t="s">
        <v>198</v>
      </c>
      <c r="D90" s="220" t="s">
        <v>170</v>
      </c>
      <c r="E90" s="221" t="s">
        <v>2181</v>
      </c>
      <c r="F90" s="222" t="s">
        <v>2182</v>
      </c>
      <c r="G90" s="223" t="s">
        <v>466</v>
      </c>
      <c r="H90" s="224">
        <v>1</v>
      </c>
      <c r="I90" s="225"/>
      <c r="J90" s="226">
        <f>ROUND(I90*H90,2)</f>
        <v>0</v>
      </c>
      <c r="K90" s="222" t="s">
        <v>21</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227</v>
      </c>
    </row>
    <row r="91" s="1" customFormat="1" ht="16.5" customHeight="1">
      <c r="B91" s="45"/>
      <c r="C91" s="220" t="s">
        <v>202</v>
      </c>
      <c r="D91" s="220" t="s">
        <v>170</v>
      </c>
      <c r="E91" s="221" t="s">
        <v>2183</v>
      </c>
      <c r="F91" s="222" t="s">
        <v>2184</v>
      </c>
      <c r="G91" s="223" t="s">
        <v>466</v>
      </c>
      <c r="H91" s="224">
        <v>7</v>
      </c>
      <c r="I91" s="225"/>
      <c r="J91" s="226">
        <f>ROUND(I91*H91,2)</f>
        <v>0</v>
      </c>
      <c r="K91" s="222" t="s">
        <v>21</v>
      </c>
      <c r="L91" s="71"/>
      <c r="M91" s="227" t="s">
        <v>21</v>
      </c>
      <c r="N91" s="228" t="s">
        <v>42</v>
      </c>
      <c r="O91" s="46"/>
      <c r="P91" s="229">
        <f>O91*H91</f>
        <v>0</v>
      </c>
      <c r="Q91" s="229">
        <v>0</v>
      </c>
      <c r="R91" s="229">
        <f>Q91*H91</f>
        <v>0</v>
      </c>
      <c r="S91" s="229">
        <v>0</v>
      </c>
      <c r="T91" s="230">
        <f>S91*H91</f>
        <v>0</v>
      </c>
      <c r="AR91" s="23" t="s">
        <v>175</v>
      </c>
      <c r="AT91" s="23" t="s">
        <v>170</v>
      </c>
      <c r="AU91" s="23" t="s">
        <v>81</v>
      </c>
      <c r="AY91" s="23" t="s">
        <v>168</v>
      </c>
      <c r="BE91" s="231">
        <f>IF(N91="základní",J91,0)</f>
        <v>0</v>
      </c>
      <c r="BF91" s="231">
        <f>IF(N91="snížená",J91,0)</f>
        <v>0</v>
      </c>
      <c r="BG91" s="231">
        <f>IF(N91="zákl. přenesená",J91,0)</f>
        <v>0</v>
      </c>
      <c r="BH91" s="231">
        <f>IF(N91="sníž. přenesená",J91,0)</f>
        <v>0</v>
      </c>
      <c r="BI91" s="231">
        <f>IF(N91="nulová",J91,0)</f>
        <v>0</v>
      </c>
      <c r="BJ91" s="23" t="s">
        <v>79</v>
      </c>
      <c r="BK91" s="231">
        <f>ROUND(I91*H91,2)</f>
        <v>0</v>
      </c>
      <c r="BL91" s="23" t="s">
        <v>175</v>
      </c>
      <c r="BM91" s="23" t="s">
        <v>239</v>
      </c>
    </row>
    <row r="92" s="1" customFormat="1" ht="16.5" customHeight="1">
      <c r="B92" s="45"/>
      <c r="C92" s="220" t="s">
        <v>208</v>
      </c>
      <c r="D92" s="220" t="s">
        <v>170</v>
      </c>
      <c r="E92" s="221" t="s">
        <v>2185</v>
      </c>
      <c r="F92" s="222" t="s">
        <v>2186</v>
      </c>
      <c r="G92" s="223" t="s">
        <v>195</v>
      </c>
      <c r="H92" s="224">
        <v>28</v>
      </c>
      <c r="I92" s="225"/>
      <c r="J92" s="226">
        <f>ROUND(I92*H92,2)</f>
        <v>0</v>
      </c>
      <c r="K92" s="222" t="s">
        <v>21</v>
      </c>
      <c r="L92" s="71"/>
      <c r="M92" s="227" t="s">
        <v>21</v>
      </c>
      <c r="N92" s="228" t="s">
        <v>42</v>
      </c>
      <c r="O92" s="46"/>
      <c r="P92" s="229">
        <f>O92*H92</f>
        <v>0</v>
      </c>
      <c r="Q92" s="229">
        <v>0</v>
      </c>
      <c r="R92" s="229">
        <f>Q92*H92</f>
        <v>0</v>
      </c>
      <c r="S92" s="229">
        <v>0</v>
      </c>
      <c r="T92" s="230">
        <f>S92*H92</f>
        <v>0</v>
      </c>
      <c r="AR92" s="23" t="s">
        <v>175</v>
      </c>
      <c r="AT92" s="23" t="s">
        <v>170</v>
      </c>
      <c r="AU92" s="23" t="s">
        <v>81</v>
      </c>
      <c r="AY92" s="23" t="s">
        <v>168</v>
      </c>
      <c r="BE92" s="231">
        <f>IF(N92="základní",J92,0)</f>
        <v>0</v>
      </c>
      <c r="BF92" s="231">
        <f>IF(N92="snížená",J92,0)</f>
        <v>0</v>
      </c>
      <c r="BG92" s="231">
        <f>IF(N92="zákl. přenesená",J92,0)</f>
        <v>0</v>
      </c>
      <c r="BH92" s="231">
        <f>IF(N92="sníž. přenesená",J92,0)</f>
        <v>0</v>
      </c>
      <c r="BI92" s="231">
        <f>IF(N92="nulová",J92,0)</f>
        <v>0</v>
      </c>
      <c r="BJ92" s="23" t="s">
        <v>79</v>
      </c>
      <c r="BK92" s="231">
        <f>ROUND(I92*H92,2)</f>
        <v>0</v>
      </c>
      <c r="BL92" s="23" t="s">
        <v>175</v>
      </c>
      <c r="BM92" s="23" t="s">
        <v>249</v>
      </c>
    </row>
    <row r="93" s="1" customFormat="1" ht="16.5" customHeight="1">
      <c r="B93" s="45"/>
      <c r="C93" s="220" t="s">
        <v>212</v>
      </c>
      <c r="D93" s="220" t="s">
        <v>170</v>
      </c>
      <c r="E93" s="221" t="s">
        <v>2187</v>
      </c>
      <c r="F93" s="222" t="s">
        <v>2188</v>
      </c>
      <c r="G93" s="223" t="s">
        <v>195</v>
      </c>
      <c r="H93" s="224">
        <v>3</v>
      </c>
      <c r="I93" s="225"/>
      <c r="J93" s="226">
        <f>ROUND(I93*H93,2)</f>
        <v>0</v>
      </c>
      <c r="K93" s="222" t="s">
        <v>21</v>
      </c>
      <c r="L93" s="71"/>
      <c r="M93" s="227" t="s">
        <v>21</v>
      </c>
      <c r="N93" s="228" t="s">
        <v>42</v>
      </c>
      <c r="O93" s="46"/>
      <c r="P93" s="229">
        <f>O93*H93</f>
        <v>0</v>
      </c>
      <c r="Q93" s="229">
        <v>0</v>
      </c>
      <c r="R93" s="229">
        <f>Q93*H93</f>
        <v>0</v>
      </c>
      <c r="S93" s="229">
        <v>0</v>
      </c>
      <c r="T93" s="230">
        <f>S93*H93</f>
        <v>0</v>
      </c>
      <c r="AR93" s="23" t="s">
        <v>175</v>
      </c>
      <c r="AT93" s="23" t="s">
        <v>170</v>
      </c>
      <c r="AU93" s="23" t="s">
        <v>81</v>
      </c>
      <c r="AY93" s="23" t="s">
        <v>168</v>
      </c>
      <c r="BE93" s="231">
        <f>IF(N93="základní",J93,0)</f>
        <v>0</v>
      </c>
      <c r="BF93" s="231">
        <f>IF(N93="snížená",J93,0)</f>
        <v>0</v>
      </c>
      <c r="BG93" s="231">
        <f>IF(N93="zákl. přenesená",J93,0)</f>
        <v>0</v>
      </c>
      <c r="BH93" s="231">
        <f>IF(N93="sníž. přenesená",J93,0)</f>
        <v>0</v>
      </c>
      <c r="BI93" s="231">
        <f>IF(N93="nulová",J93,0)</f>
        <v>0</v>
      </c>
      <c r="BJ93" s="23" t="s">
        <v>79</v>
      </c>
      <c r="BK93" s="231">
        <f>ROUND(I93*H93,2)</f>
        <v>0</v>
      </c>
      <c r="BL93" s="23" t="s">
        <v>175</v>
      </c>
      <c r="BM93" s="23" t="s">
        <v>258</v>
      </c>
    </row>
    <row r="94" s="1" customFormat="1" ht="38.25" customHeight="1">
      <c r="B94" s="45"/>
      <c r="C94" s="220" t="s">
        <v>217</v>
      </c>
      <c r="D94" s="220" t="s">
        <v>170</v>
      </c>
      <c r="E94" s="221" t="s">
        <v>2189</v>
      </c>
      <c r="F94" s="222" t="s">
        <v>2190</v>
      </c>
      <c r="G94" s="223" t="s">
        <v>235</v>
      </c>
      <c r="H94" s="224">
        <v>0.5</v>
      </c>
      <c r="I94" s="225"/>
      <c r="J94" s="226">
        <f>ROUND(I94*H94,2)</f>
        <v>0</v>
      </c>
      <c r="K94" s="222" t="s">
        <v>174</v>
      </c>
      <c r="L94" s="71"/>
      <c r="M94" s="227" t="s">
        <v>21</v>
      </c>
      <c r="N94" s="228" t="s">
        <v>42</v>
      </c>
      <c r="O94" s="46"/>
      <c r="P94" s="229">
        <f>O94*H94</f>
        <v>0</v>
      </c>
      <c r="Q94" s="229">
        <v>0</v>
      </c>
      <c r="R94" s="229">
        <f>Q94*H94</f>
        <v>0</v>
      </c>
      <c r="S94" s="229">
        <v>0</v>
      </c>
      <c r="T94" s="230">
        <f>S94*H94</f>
        <v>0</v>
      </c>
      <c r="AR94" s="23" t="s">
        <v>175</v>
      </c>
      <c r="AT94" s="23" t="s">
        <v>170</v>
      </c>
      <c r="AU94" s="23" t="s">
        <v>81</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175</v>
      </c>
      <c r="BM94" s="23" t="s">
        <v>269</v>
      </c>
    </row>
    <row r="95" s="1" customFormat="1" ht="38.25" customHeight="1">
      <c r="B95" s="45"/>
      <c r="C95" s="220" t="s">
        <v>222</v>
      </c>
      <c r="D95" s="220" t="s">
        <v>170</v>
      </c>
      <c r="E95" s="221" t="s">
        <v>2191</v>
      </c>
      <c r="F95" s="222" t="s">
        <v>2192</v>
      </c>
      <c r="G95" s="223" t="s">
        <v>235</v>
      </c>
      <c r="H95" s="224">
        <v>0.5</v>
      </c>
      <c r="I95" s="225"/>
      <c r="J95" s="226">
        <f>ROUND(I95*H95,2)</f>
        <v>0</v>
      </c>
      <c r="K95" s="222" t="s">
        <v>174</v>
      </c>
      <c r="L95" s="71"/>
      <c r="M95" s="227" t="s">
        <v>21</v>
      </c>
      <c r="N95" s="228" t="s">
        <v>42</v>
      </c>
      <c r="O95" s="46"/>
      <c r="P95" s="229">
        <f>O95*H95</f>
        <v>0</v>
      </c>
      <c r="Q95" s="229">
        <v>0</v>
      </c>
      <c r="R95" s="229">
        <f>Q95*H95</f>
        <v>0</v>
      </c>
      <c r="S95" s="229">
        <v>0</v>
      </c>
      <c r="T95" s="230">
        <f>S95*H95</f>
        <v>0</v>
      </c>
      <c r="AR95" s="23" t="s">
        <v>175</v>
      </c>
      <c r="AT95" s="23" t="s">
        <v>170</v>
      </c>
      <c r="AU95" s="23" t="s">
        <v>81</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175</v>
      </c>
      <c r="BM95" s="23" t="s">
        <v>278</v>
      </c>
    </row>
    <row r="96" s="10" customFormat="1" ht="37.44" customHeight="1">
      <c r="B96" s="204"/>
      <c r="C96" s="205"/>
      <c r="D96" s="206" t="s">
        <v>70</v>
      </c>
      <c r="E96" s="207" t="s">
        <v>2193</v>
      </c>
      <c r="F96" s="207" t="s">
        <v>2194</v>
      </c>
      <c r="G96" s="205"/>
      <c r="H96" s="205"/>
      <c r="I96" s="208"/>
      <c r="J96" s="209">
        <f>BK96</f>
        <v>0</v>
      </c>
      <c r="K96" s="205"/>
      <c r="L96" s="210"/>
      <c r="M96" s="211"/>
      <c r="N96" s="212"/>
      <c r="O96" s="212"/>
      <c r="P96" s="213">
        <f>P97</f>
        <v>0</v>
      </c>
      <c r="Q96" s="212"/>
      <c r="R96" s="213">
        <f>R97</f>
        <v>0</v>
      </c>
      <c r="S96" s="212"/>
      <c r="T96" s="214">
        <f>T97</f>
        <v>0</v>
      </c>
      <c r="AR96" s="215" t="s">
        <v>175</v>
      </c>
      <c r="AT96" s="216" t="s">
        <v>70</v>
      </c>
      <c r="AU96" s="216" t="s">
        <v>71</v>
      </c>
      <c r="AY96" s="215" t="s">
        <v>168</v>
      </c>
      <c r="BK96" s="217">
        <f>BK97</f>
        <v>0</v>
      </c>
    </row>
    <row r="97" s="1" customFormat="1" ht="25.5" customHeight="1">
      <c r="B97" s="45"/>
      <c r="C97" s="220" t="s">
        <v>227</v>
      </c>
      <c r="D97" s="220" t="s">
        <v>170</v>
      </c>
      <c r="E97" s="221" t="s">
        <v>2195</v>
      </c>
      <c r="F97" s="222" t="s">
        <v>2196</v>
      </c>
      <c r="G97" s="223" t="s">
        <v>1207</v>
      </c>
      <c r="H97" s="224">
        <v>20</v>
      </c>
      <c r="I97" s="225"/>
      <c r="J97" s="226">
        <f>ROUND(I97*H97,2)</f>
        <v>0</v>
      </c>
      <c r="K97" s="222" t="s">
        <v>174</v>
      </c>
      <c r="L97" s="71"/>
      <c r="M97" s="227" t="s">
        <v>21</v>
      </c>
      <c r="N97" s="228" t="s">
        <v>42</v>
      </c>
      <c r="O97" s="46"/>
      <c r="P97" s="229">
        <f>O97*H97</f>
        <v>0</v>
      </c>
      <c r="Q97" s="229">
        <v>0</v>
      </c>
      <c r="R97" s="229">
        <f>Q97*H97</f>
        <v>0</v>
      </c>
      <c r="S97" s="229">
        <v>0</v>
      </c>
      <c r="T97" s="230">
        <f>S97*H97</f>
        <v>0</v>
      </c>
      <c r="AR97" s="23" t="s">
        <v>2197</v>
      </c>
      <c r="AT97" s="23" t="s">
        <v>170</v>
      </c>
      <c r="AU97" s="23" t="s">
        <v>79</v>
      </c>
      <c r="AY97" s="23" t="s">
        <v>168</v>
      </c>
      <c r="BE97" s="231">
        <f>IF(N97="základní",J97,0)</f>
        <v>0</v>
      </c>
      <c r="BF97" s="231">
        <f>IF(N97="snížená",J97,0)</f>
        <v>0</v>
      </c>
      <c r="BG97" s="231">
        <f>IF(N97="zákl. přenesená",J97,0)</f>
        <v>0</v>
      </c>
      <c r="BH97" s="231">
        <f>IF(N97="sníž. přenesená",J97,0)</f>
        <v>0</v>
      </c>
      <c r="BI97" s="231">
        <f>IF(N97="nulová",J97,0)</f>
        <v>0</v>
      </c>
      <c r="BJ97" s="23" t="s">
        <v>79</v>
      </c>
      <c r="BK97" s="231">
        <f>ROUND(I97*H97,2)</f>
        <v>0</v>
      </c>
      <c r="BL97" s="23" t="s">
        <v>2197</v>
      </c>
      <c r="BM97" s="23" t="s">
        <v>288</v>
      </c>
    </row>
    <row r="98" s="10" customFormat="1" ht="37.44" customHeight="1">
      <c r="B98" s="204"/>
      <c r="C98" s="205"/>
      <c r="D98" s="206" t="s">
        <v>70</v>
      </c>
      <c r="E98" s="207" t="s">
        <v>131</v>
      </c>
      <c r="F98" s="207" t="s">
        <v>1861</v>
      </c>
      <c r="G98" s="205"/>
      <c r="H98" s="205"/>
      <c r="I98" s="208"/>
      <c r="J98" s="209">
        <f>BK98</f>
        <v>0</v>
      </c>
      <c r="K98" s="205"/>
      <c r="L98" s="210"/>
      <c r="M98" s="211"/>
      <c r="N98" s="212"/>
      <c r="O98" s="212"/>
      <c r="P98" s="213">
        <f>P99+P101</f>
        <v>0</v>
      </c>
      <c r="Q98" s="212"/>
      <c r="R98" s="213">
        <f>R99+R101</f>
        <v>0</v>
      </c>
      <c r="S98" s="212"/>
      <c r="T98" s="214">
        <f>T99+T101</f>
        <v>0</v>
      </c>
      <c r="AR98" s="215" t="s">
        <v>192</v>
      </c>
      <c r="AT98" s="216" t="s">
        <v>70</v>
      </c>
      <c r="AU98" s="216" t="s">
        <v>71</v>
      </c>
      <c r="AY98" s="215" t="s">
        <v>168</v>
      </c>
      <c r="BK98" s="217">
        <f>BK99+BK101</f>
        <v>0</v>
      </c>
    </row>
    <row r="99" s="10" customFormat="1" ht="19.92" customHeight="1">
      <c r="B99" s="204"/>
      <c r="C99" s="205"/>
      <c r="D99" s="206" t="s">
        <v>70</v>
      </c>
      <c r="E99" s="218" t="s">
        <v>1862</v>
      </c>
      <c r="F99" s="218" t="s">
        <v>1863</v>
      </c>
      <c r="G99" s="205"/>
      <c r="H99" s="205"/>
      <c r="I99" s="208"/>
      <c r="J99" s="219">
        <f>BK99</f>
        <v>0</v>
      </c>
      <c r="K99" s="205"/>
      <c r="L99" s="210"/>
      <c r="M99" s="211"/>
      <c r="N99" s="212"/>
      <c r="O99" s="212"/>
      <c r="P99" s="213">
        <f>P100</f>
        <v>0</v>
      </c>
      <c r="Q99" s="212"/>
      <c r="R99" s="213">
        <f>R100</f>
        <v>0</v>
      </c>
      <c r="S99" s="212"/>
      <c r="T99" s="214">
        <f>T100</f>
        <v>0</v>
      </c>
      <c r="AR99" s="215" t="s">
        <v>192</v>
      </c>
      <c r="AT99" s="216" t="s">
        <v>70</v>
      </c>
      <c r="AU99" s="216" t="s">
        <v>79</v>
      </c>
      <c r="AY99" s="215" t="s">
        <v>168</v>
      </c>
      <c r="BK99" s="217">
        <f>BK100</f>
        <v>0</v>
      </c>
    </row>
    <row r="100" s="1" customFormat="1" ht="16.5" customHeight="1">
      <c r="B100" s="45"/>
      <c r="C100" s="220" t="s">
        <v>232</v>
      </c>
      <c r="D100" s="220" t="s">
        <v>170</v>
      </c>
      <c r="E100" s="221" t="s">
        <v>1866</v>
      </c>
      <c r="F100" s="222" t="s">
        <v>1216</v>
      </c>
      <c r="G100" s="223" t="s">
        <v>1848</v>
      </c>
      <c r="H100" s="224">
        <v>1</v>
      </c>
      <c r="I100" s="225"/>
      <c r="J100" s="226">
        <f>ROUND(I100*H100,2)</f>
        <v>0</v>
      </c>
      <c r="K100" s="222" t="s">
        <v>174</v>
      </c>
      <c r="L100" s="71"/>
      <c r="M100" s="227" t="s">
        <v>21</v>
      </c>
      <c r="N100" s="228" t="s">
        <v>42</v>
      </c>
      <c r="O100" s="46"/>
      <c r="P100" s="229">
        <f>O100*H100</f>
        <v>0</v>
      </c>
      <c r="Q100" s="229">
        <v>0</v>
      </c>
      <c r="R100" s="229">
        <f>Q100*H100</f>
        <v>0</v>
      </c>
      <c r="S100" s="229">
        <v>0</v>
      </c>
      <c r="T100" s="230">
        <f>S100*H100</f>
        <v>0</v>
      </c>
      <c r="AR100" s="23" t="s">
        <v>175</v>
      </c>
      <c r="AT100" s="23" t="s">
        <v>170</v>
      </c>
      <c r="AU100" s="23" t="s">
        <v>81</v>
      </c>
      <c r="AY100" s="23" t="s">
        <v>168</v>
      </c>
      <c r="BE100" s="231">
        <f>IF(N100="základní",J100,0)</f>
        <v>0</v>
      </c>
      <c r="BF100" s="231">
        <f>IF(N100="snížená",J100,0)</f>
        <v>0</v>
      </c>
      <c r="BG100" s="231">
        <f>IF(N100="zákl. přenesená",J100,0)</f>
        <v>0</v>
      </c>
      <c r="BH100" s="231">
        <f>IF(N100="sníž. přenesená",J100,0)</f>
        <v>0</v>
      </c>
      <c r="BI100" s="231">
        <f>IF(N100="nulová",J100,0)</f>
        <v>0</v>
      </c>
      <c r="BJ100" s="23" t="s">
        <v>79</v>
      </c>
      <c r="BK100" s="231">
        <f>ROUND(I100*H100,2)</f>
        <v>0</v>
      </c>
      <c r="BL100" s="23" t="s">
        <v>175</v>
      </c>
      <c r="BM100" s="23" t="s">
        <v>298</v>
      </c>
    </row>
    <row r="101" s="10" customFormat="1" ht="29.88" customHeight="1">
      <c r="B101" s="204"/>
      <c r="C101" s="205"/>
      <c r="D101" s="206" t="s">
        <v>70</v>
      </c>
      <c r="E101" s="218" t="s">
        <v>1867</v>
      </c>
      <c r="F101" s="218" t="s">
        <v>1868</v>
      </c>
      <c r="G101" s="205"/>
      <c r="H101" s="205"/>
      <c r="I101" s="208"/>
      <c r="J101" s="219">
        <f>BK101</f>
        <v>0</v>
      </c>
      <c r="K101" s="205"/>
      <c r="L101" s="210"/>
      <c r="M101" s="211"/>
      <c r="N101" s="212"/>
      <c r="O101" s="212"/>
      <c r="P101" s="213">
        <f>P102</f>
        <v>0</v>
      </c>
      <c r="Q101" s="212"/>
      <c r="R101" s="213">
        <f>R102</f>
        <v>0</v>
      </c>
      <c r="S101" s="212"/>
      <c r="T101" s="214">
        <f>T102</f>
        <v>0</v>
      </c>
      <c r="AR101" s="215" t="s">
        <v>192</v>
      </c>
      <c r="AT101" s="216" t="s">
        <v>70</v>
      </c>
      <c r="AU101" s="216" t="s">
        <v>79</v>
      </c>
      <c r="AY101" s="215" t="s">
        <v>168</v>
      </c>
      <c r="BK101" s="217">
        <f>BK102</f>
        <v>0</v>
      </c>
    </row>
    <row r="102" s="1" customFormat="1" ht="25.5" customHeight="1">
      <c r="B102" s="45"/>
      <c r="C102" s="220" t="s">
        <v>239</v>
      </c>
      <c r="D102" s="220" t="s">
        <v>170</v>
      </c>
      <c r="E102" s="221" t="s">
        <v>1869</v>
      </c>
      <c r="F102" s="222" t="s">
        <v>2198</v>
      </c>
      <c r="G102" s="223" t="s">
        <v>1848</v>
      </c>
      <c r="H102" s="224">
        <v>1</v>
      </c>
      <c r="I102" s="225"/>
      <c r="J102" s="226">
        <f>ROUND(I102*H102,2)</f>
        <v>0</v>
      </c>
      <c r="K102" s="222" t="s">
        <v>2199</v>
      </c>
      <c r="L102" s="71"/>
      <c r="M102" s="227" t="s">
        <v>21</v>
      </c>
      <c r="N102" s="270" t="s">
        <v>42</v>
      </c>
      <c r="O102" s="268"/>
      <c r="P102" s="271">
        <f>O102*H102</f>
        <v>0</v>
      </c>
      <c r="Q102" s="271">
        <v>0</v>
      </c>
      <c r="R102" s="271">
        <f>Q102*H102</f>
        <v>0</v>
      </c>
      <c r="S102" s="271">
        <v>0</v>
      </c>
      <c r="T102" s="272">
        <f>S102*H102</f>
        <v>0</v>
      </c>
      <c r="AR102" s="23" t="s">
        <v>175</v>
      </c>
      <c r="AT102" s="23" t="s">
        <v>170</v>
      </c>
      <c r="AU102" s="23" t="s">
        <v>81</v>
      </c>
      <c r="AY102" s="23" t="s">
        <v>168</v>
      </c>
      <c r="BE102" s="231">
        <f>IF(N102="základní",J102,0)</f>
        <v>0</v>
      </c>
      <c r="BF102" s="231">
        <f>IF(N102="snížená",J102,0)</f>
        <v>0</v>
      </c>
      <c r="BG102" s="231">
        <f>IF(N102="zákl. přenesená",J102,0)</f>
        <v>0</v>
      </c>
      <c r="BH102" s="231">
        <f>IF(N102="sníž. přenesená",J102,0)</f>
        <v>0</v>
      </c>
      <c r="BI102" s="231">
        <f>IF(N102="nulová",J102,0)</f>
        <v>0</v>
      </c>
      <c r="BJ102" s="23" t="s">
        <v>79</v>
      </c>
      <c r="BK102" s="231">
        <f>ROUND(I102*H102,2)</f>
        <v>0</v>
      </c>
      <c r="BL102" s="23" t="s">
        <v>175</v>
      </c>
      <c r="BM102" s="23" t="s">
        <v>308</v>
      </c>
    </row>
    <row r="103" s="1" customFormat="1" ht="6.96" customHeight="1">
      <c r="B103" s="66"/>
      <c r="C103" s="67"/>
      <c r="D103" s="67"/>
      <c r="E103" s="67"/>
      <c r="F103" s="67"/>
      <c r="G103" s="67"/>
      <c r="H103" s="67"/>
      <c r="I103" s="165"/>
      <c r="J103" s="67"/>
      <c r="K103" s="67"/>
      <c r="L103" s="71"/>
    </row>
  </sheetData>
  <sheetProtection sheet="1" autoFilter="0" formatColumns="0" formatRows="0" objects="1" scenarios="1" spinCount="100000" saltValue="x5hJMIn8/NINxCsGqS0km+qOk3Uhnzvv7yqrN1Kz5KcrIyWteuNZAoNqRpSPVmKJ6bKkHJw3OC/NxDbbjM961g==" hashValue="Gk2/qcD26W75KEKnwS2pNP/fhd54ZxaGsCWoc761xD05ORF/Golov+LV6srzsgRX+/CDyptXreCphZ61wm//mA==" algorithmName="SHA-512" password="CC35"/>
  <autoFilter ref="C81:K102"/>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126</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2200</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29</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ROUND(SUM(BE82:BE98), 2)</f>
        <v>0</v>
      </c>
      <c r="G30" s="46"/>
      <c r="H30" s="46"/>
      <c r="I30" s="157">
        <v>0.20999999999999999</v>
      </c>
      <c r="J30" s="156">
        <f>ROUND(ROUND((SUM(BE82:BE98)), 2)*I30, 2)</f>
        <v>0</v>
      </c>
      <c r="K30" s="50"/>
    </row>
    <row r="31" s="1" customFormat="1" ht="14.4" customHeight="1">
      <c r="B31" s="45"/>
      <c r="C31" s="46"/>
      <c r="D31" s="46"/>
      <c r="E31" s="54" t="s">
        <v>43</v>
      </c>
      <c r="F31" s="156">
        <f>ROUND(SUM(BF82:BF98), 2)</f>
        <v>0</v>
      </c>
      <c r="G31" s="46"/>
      <c r="H31" s="46"/>
      <c r="I31" s="157">
        <v>0.14999999999999999</v>
      </c>
      <c r="J31" s="156">
        <f>ROUND(ROUND((SUM(BF82:BF98)), 2)*I31, 2)</f>
        <v>0</v>
      </c>
      <c r="K31" s="50"/>
    </row>
    <row r="32" hidden="1" s="1" customFormat="1" ht="14.4" customHeight="1">
      <c r="B32" s="45"/>
      <c r="C32" s="46"/>
      <c r="D32" s="46"/>
      <c r="E32" s="54" t="s">
        <v>44</v>
      </c>
      <c r="F32" s="156">
        <f>ROUND(SUM(BG82:BG98), 2)</f>
        <v>0</v>
      </c>
      <c r="G32" s="46"/>
      <c r="H32" s="46"/>
      <c r="I32" s="157">
        <v>0.20999999999999999</v>
      </c>
      <c r="J32" s="156">
        <v>0</v>
      </c>
      <c r="K32" s="50"/>
    </row>
    <row r="33" hidden="1" s="1" customFormat="1" ht="14.4" customHeight="1">
      <c r="B33" s="45"/>
      <c r="C33" s="46"/>
      <c r="D33" s="46"/>
      <c r="E33" s="54" t="s">
        <v>45</v>
      </c>
      <c r="F33" s="156">
        <f>ROUND(SUM(BH82:BH98), 2)</f>
        <v>0</v>
      </c>
      <c r="G33" s="46"/>
      <c r="H33" s="46"/>
      <c r="I33" s="157">
        <v>0.14999999999999999</v>
      </c>
      <c r="J33" s="156">
        <v>0</v>
      </c>
      <c r="K33" s="50"/>
    </row>
    <row r="34" hidden="1" s="1" customFormat="1" ht="14.4" customHeight="1">
      <c r="B34" s="45"/>
      <c r="C34" s="46"/>
      <c r="D34" s="46"/>
      <c r="E34" s="54" t="s">
        <v>46</v>
      </c>
      <c r="F34" s="156">
        <f>ROUND(SUM(BI82:BI98),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TZB vnitřky_SO 0 (2) - TZB vnitřky_SO 01 - vytápění...</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J82</f>
        <v>0</v>
      </c>
      <c r="K56" s="50"/>
      <c r="AU56" s="23" t="s">
        <v>145</v>
      </c>
    </row>
    <row r="57" s="7" customFormat="1" ht="24.96" customHeight="1">
      <c r="B57" s="176"/>
      <c r="C57" s="177"/>
      <c r="D57" s="178" t="s">
        <v>380</v>
      </c>
      <c r="E57" s="179"/>
      <c r="F57" s="179"/>
      <c r="G57" s="179"/>
      <c r="H57" s="179"/>
      <c r="I57" s="180"/>
      <c r="J57" s="181">
        <f>J83</f>
        <v>0</v>
      </c>
      <c r="K57" s="182"/>
    </row>
    <row r="58" s="8" customFormat="1" ht="19.92" customHeight="1">
      <c r="B58" s="183"/>
      <c r="C58" s="184"/>
      <c r="D58" s="185" t="s">
        <v>2201</v>
      </c>
      <c r="E58" s="186"/>
      <c r="F58" s="186"/>
      <c r="G58" s="186"/>
      <c r="H58" s="186"/>
      <c r="I58" s="187"/>
      <c r="J58" s="188">
        <f>J84</f>
        <v>0</v>
      </c>
      <c r="K58" s="189"/>
    </row>
    <row r="59" s="7" customFormat="1" ht="24.96" customHeight="1">
      <c r="B59" s="176"/>
      <c r="C59" s="177"/>
      <c r="D59" s="178" t="s">
        <v>2168</v>
      </c>
      <c r="E59" s="179"/>
      <c r="F59" s="179"/>
      <c r="G59" s="179"/>
      <c r="H59" s="179"/>
      <c r="I59" s="180"/>
      <c r="J59" s="181">
        <f>J92</f>
        <v>0</v>
      </c>
      <c r="K59" s="182"/>
    </row>
    <row r="60" s="7" customFormat="1" ht="24.96" customHeight="1">
      <c r="B60" s="176"/>
      <c r="C60" s="177"/>
      <c r="D60" s="178" t="s">
        <v>1796</v>
      </c>
      <c r="E60" s="179"/>
      <c r="F60" s="179"/>
      <c r="G60" s="179"/>
      <c r="H60" s="179"/>
      <c r="I60" s="180"/>
      <c r="J60" s="181">
        <f>J94</f>
        <v>0</v>
      </c>
      <c r="K60" s="182"/>
    </row>
    <row r="61" s="8" customFormat="1" ht="19.92" customHeight="1">
      <c r="B61" s="183"/>
      <c r="C61" s="184"/>
      <c r="D61" s="185" t="s">
        <v>1797</v>
      </c>
      <c r="E61" s="186"/>
      <c r="F61" s="186"/>
      <c r="G61" s="186"/>
      <c r="H61" s="186"/>
      <c r="I61" s="187"/>
      <c r="J61" s="188">
        <f>J95</f>
        <v>0</v>
      </c>
      <c r="K61" s="189"/>
    </row>
    <row r="62" s="8" customFormat="1" ht="19.92" customHeight="1">
      <c r="B62" s="183"/>
      <c r="C62" s="184"/>
      <c r="D62" s="185" t="s">
        <v>1798</v>
      </c>
      <c r="E62" s="186"/>
      <c r="F62" s="186"/>
      <c r="G62" s="186"/>
      <c r="H62" s="186"/>
      <c r="I62" s="187"/>
      <c r="J62" s="188">
        <f>J97</f>
        <v>0</v>
      </c>
      <c r="K62" s="189"/>
    </row>
    <row r="63" s="1" customFormat="1" ht="21.84" customHeight="1">
      <c r="B63" s="45"/>
      <c r="C63" s="46"/>
      <c r="D63" s="46"/>
      <c r="E63" s="46"/>
      <c r="F63" s="46"/>
      <c r="G63" s="46"/>
      <c r="H63" s="46"/>
      <c r="I63" s="143"/>
      <c r="J63" s="46"/>
      <c r="K63" s="50"/>
    </row>
    <row r="64" s="1" customFormat="1" ht="6.96" customHeight="1">
      <c r="B64" s="66"/>
      <c r="C64" s="67"/>
      <c r="D64" s="67"/>
      <c r="E64" s="67"/>
      <c r="F64" s="67"/>
      <c r="G64" s="67"/>
      <c r="H64" s="67"/>
      <c r="I64" s="165"/>
      <c r="J64" s="67"/>
      <c r="K64" s="68"/>
    </row>
    <row r="68" s="1" customFormat="1" ht="6.96" customHeight="1">
      <c r="B68" s="69"/>
      <c r="C68" s="70"/>
      <c r="D68" s="70"/>
      <c r="E68" s="70"/>
      <c r="F68" s="70"/>
      <c r="G68" s="70"/>
      <c r="H68" s="70"/>
      <c r="I68" s="168"/>
      <c r="J68" s="70"/>
      <c r="K68" s="70"/>
      <c r="L68" s="71"/>
    </row>
    <row r="69" s="1" customFormat="1" ht="36.96" customHeight="1">
      <c r="B69" s="45"/>
      <c r="C69" s="72" t="s">
        <v>152</v>
      </c>
      <c r="D69" s="73"/>
      <c r="E69" s="73"/>
      <c r="F69" s="73"/>
      <c r="G69" s="73"/>
      <c r="H69" s="73"/>
      <c r="I69" s="190"/>
      <c r="J69" s="73"/>
      <c r="K69" s="73"/>
      <c r="L69" s="71"/>
    </row>
    <row r="70" s="1" customFormat="1" ht="6.96" customHeight="1">
      <c r="B70" s="45"/>
      <c r="C70" s="73"/>
      <c r="D70" s="73"/>
      <c r="E70" s="73"/>
      <c r="F70" s="73"/>
      <c r="G70" s="73"/>
      <c r="H70" s="73"/>
      <c r="I70" s="190"/>
      <c r="J70" s="73"/>
      <c r="K70" s="73"/>
      <c r="L70" s="71"/>
    </row>
    <row r="71" s="1" customFormat="1" ht="14.4" customHeight="1">
      <c r="B71" s="45"/>
      <c r="C71" s="75" t="s">
        <v>18</v>
      </c>
      <c r="D71" s="73"/>
      <c r="E71" s="73"/>
      <c r="F71" s="73"/>
      <c r="G71" s="73"/>
      <c r="H71" s="73"/>
      <c r="I71" s="190"/>
      <c r="J71" s="73"/>
      <c r="K71" s="73"/>
      <c r="L71" s="71"/>
    </row>
    <row r="72" s="1" customFormat="1" ht="16.5" customHeight="1">
      <c r="B72" s="45"/>
      <c r="C72" s="73"/>
      <c r="D72" s="73"/>
      <c r="E72" s="191" t="str">
        <f>E7</f>
        <v>Náměstí Hloubětín</v>
      </c>
      <c r="F72" s="75"/>
      <c r="G72" s="75"/>
      <c r="H72" s="75"/>
      <c r="I72" s="190"/>
      <c r="J72" s="73"/>
      <c r="K72" s="73"/>
      <c r="L72" s="71"/>
    </row>
    <row r="73" s="1" customFormat="1" ht="14.4" customHeight="1">
      <c r="B73" s="45"/>
      <c r="C73" s="75" t="s">
        <v>139</v>
      </c>
      <c r="D73" s="73"/>
      <c r="E73" s="73"/>
      <c r="F73" s="73"/>
      <c r="G73" s="73"/>
      <c r="H73" s="73"/>
      <c r="I73" s="190"/>
      <c r="J73" s="73"/>
      <c r="K73" s="73"/>
      <c r="L73" s="71"/>
    </row>
    <row r="74" s="1" customFormat="1" ht="17.25" customHeight="1">
      <c r="B74" s="45"/>
      <c r="C74" s="73"/>
      <c r="D74" s="73"/>
      <c r="E74" s="81" t="str">
        <f>E9</f>
        <v>TZB vnitřky_SO 0 (2) - TZB vnitřky_SO 01 - vytápění...</v>
      </c>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8" customHeight="1">
      <c r="B76" s="45"/>
      <c r="C76" s="75" t="s">
        <v>23</v>
      </c>
      <c r="D76" s="73"/>
      <c r="E76" s="73"/>
      <c r="F76" s="192" t="str">
        <f>F12</f>
        <v xml:space="preserve"> </v>
      </c>
      <c r="G76" s="73"/>
      <c r="H76" s="73"/>
      <c r="I76" s="193" t="s">
        <v>25</v>
      </c>
      <c r="J76" s="84" t="str">
        <f>IF(J12="","",J12)</f>
        <v>6. 6. 2018</v>
      </c>
      <c r="K76" s="73"/>
      <c r="L76" s="71"/>
    </row>
    <row r="77" s="1" customFormat="1" ht="6.96" customHeight="1">
      <c r="B77" s="45"/>
      <c r="C77" s="73"/>
      <c r="D77" s="73"/>
      <c r="E77" s="73"/>
      <c r="F77" s="73"/>
      <c r="G77" s="73"/>
      <c r="H77" s="73"/>
      <c r="I77" s="190"/>
      <c r="J77" s="73"/>
      <c r="K77" s="73"/>
      <c r="L77" s="71"/>
    </row>
    <row r="78" s="1" customFormat="1">
      <c r="B78" s="45"/>
      <c r="C78" s="75" t="s">
        <v>27</v>
      </c>
      <c r="D78" s="73"/>
      <c r="E78" s="73"/>
      <c r="F78" s="192" t="str">
        <f>E15</f>
        <v xml:space="preserve"> </v>
      </c>
      <c r="G78" s="73"/>
      <c r="H78" s="73"/>
      <c r="I78" s="193" t="s">
        <v>33</v>
      </c>
      <c r="J78" s="192" t="str">
        <f>E21</f>
        <v xml:space="preserve"> </v>
      </c>
      <c r="K78" s="73"/>
      <c r="L78" s="71"/>
    </row>
    <row r="79" s="1" customFormat="1" ht="14.4" customHeight="1">
      <c r="B79" s="45"/>
      <c r="C79" s="75" t="s">
        <v>31</v>
      </c>
      <c r="D79" s="73"/>
      <c r="E79" s="73"/>
      <c r="F79" s="192" t="str">
        <f>IF(E18="","",E18)</f>
        <v/>
      </c>
      <c r="G79" s="73"/>
      <c r="H79" s="73"/>
      <c r="I79" s="190"/>
      <c r="J79" s="73"/>
      <c r="K79" s="73"/>
      <c r="L79" s="71"/>
    </row>
    <row r="80" s="1" customFormat="1" ht="10.32" customHeight="1">
      <c r="B80" s="45"/>
      <c r="C80" s="73"/>
      <c r="D80" s="73"/>
      <c r="E80" s="73"/>
      <c r="F80" s="73"/>
      <c r="G80" s="73"/>
      <c r="H80" s="73"/>
      <c r="I80" s="190"/>
      <c r="J80" s="73"/>
      <c r="K80" s="73"/>
      <c r="L80" s="71"/>
    </row>
    <row r="81" s="9" customFormat="1" ht="29.28" customHeight="1">
      <c r="B81" s="194"/>
      <c r="C81" s="195" t="s">
        <v>153</v>
      </c>
      <c r="D81" s="196" t="s">
        <v>56</v>
      </c>
      <c r="E81" s="196" t="s">
        <v>52</v>
      </c>
      <c r="F81" s="196" t="s">
        <v>154</v>
      </c>
      <c r="G81" s="196" t="s">
        <v>155</v>
      </c>
      <c r="H81" s="196" t="s">
        <v>156</v>
      </c>
      <c r="I81" s="197" t="s">
        <v>157</v>
      </c>
      <c r="J81" s="196" t="s">
        <v>143</v>
      </c>
      <c r="K81" s="198" t="s">
        <v>158</v>
      </c>
      <c r="L81" s="199"/>
      <c r="M81" s="101" t="s">
        <v>159</v>
      </c>
      <c r="N81" s="102" t="s">
        <v>41</v>
      </c>
      <c r="O81" s="102" t="s">
        <v>160</v>
      </c>
      <c r="P81" s="102" t="s">
        <v>161</v>
      </c>
      <c r="Q81" s="102" t="s">
        <v>162</v>
      </c>
      <c r="R81" s="102" t="s">
        <v>163</v>
      </c>
      <c r="S81" s="102" t="s">
        <v>164</v>
      </c>
      <c r="T81" s="103" t="s">
        <v>165</v>
      </c>
    </row>
    <row r="82" s="1" customFormat="1" ht="29.28" customHeight="1">
      <c r="B82" s="45"/>
      <c r="C82" s="107" t="s">
        <v>144</v>
      </c>
      <c r="D82" s="73"/>
      <c r="E82" s="73"/>
      <c r="F82" s="73"/>
      <c r="G82" s="73"/>
      <c r="H82" s="73"/>
      <c r="I82" s="190"/>
      <c r="J82" s="200">
        <f>BK82</f>
        <v>0</v>
      </c>
      <c r="K82" s="73"/>
      <c r="L82" s="71"/>
      <c r="M82" s="104"/>
      <c r="N82" s="105"/>
      <c r="O82" s="105"/>
      <c r="P82" s="201">
        <f>P83+P92+P94</f>
        <v>0</v>
      </c>
      <c r="Q82" s="105"/>
      <c r="R82" s="201">
        <f>R83+R92+R94</f>
        <v>0</v>
      </c>
      <c r="S82" s="105"/>
      <c r="T82" s="202">
        <f>T83+T92+T94</f>
        <v>0</v>
      </c>
      <c r="AT82" s="23" t="s">
        <v>70</v>
      </c>
      <c r="AU82" s="23" t="s">
        <v>145</v>
      </c>
      <c r="BK82" s="203">
        <f>BK83+BK92+BK94</f>
        <v>0</v>
      </c>
    </row>
    <row r="83" s="10" customFormat="1" ht="37.44" customHeight="1">
      <c r="B83" s="204"/>
      <c r="C83" s="205"/>
      <c r="D83" s="206" t="s">
        <v>70</v>
      </c>
      <c r="E83" s="207" t="s">
        <v>569</v>
      </c>
      <c r="F83" s="207" t="s">
        <v>570</v>
      </c>
      <c r="G83" s="205"/>
      <c r="H83" s="205"/>
      <c r="I83" s="208"/>
      <c r="J83" s="209">
        <f>BK83</f>
        <v>0</v>
      </c>
      <c r="K83" s="205"/>
      <c r="L83" s="210"/>
      <c r="M83" s="211"/>
      <c r="N83" s="212"/>
      <c r="O83" s="212"/>
      <c r="P83" s="213">
        <f>P84</f>
        <v>0</v>
      </c>
      <c r="Q83" s="212"/>
      <c r="R83" s="213">
        <f>R84</f>
        <v>0</v>
      </c>
      <c r="S83" s="212"/>
      <c r="T83" s="214">
        <f>T84</f>
        <v>0</v>
      </c>
      <c r="AR83" s="215" t="s">
        <v>79</v>
      </c>
      <c r="AT83" s="216" t="s">
        <v>70</v>
      </c>
      <c r="AU83" s="216" t="s">
        <v>71</v>
      </c>
      <c r="AY83" s="215" t="s">
        <v>168</v>
      </c>
      <c r="BK83" s="217">
        <f>BK84</f>
        <v>0</v>
      </c>
    </row>
    <row r="84" s="10" customFormat="1" ht="19.92" customHeight="1">
      <c r="B84" s="204"/>
      <c r="C84" s="205"/>
      <c r="D84" s="206" t="s">
        <v>70</v>
      </c>
      <c r="E84" s="218" t="s">
        <v>2202</v>
      </c>
      <c r="F84" s="218" t="s">
        <v>2203</v>
      </c>
      <c r="G84" s="205"/>
      <c r="H84" s="205"/>
      <c r="I84" s="208"/>
      <c r="J84" s="219">
        <f>BK84</f>
        <v>0</v>
      </c>
      <c r="K84" s="205"/>
      <c r="L84" s="210"/>
      <c r="M84" s="211"/>
      <c r="N84" s="212"/>
      <c r="O84" s="212"/>
      <c r="P84" s="213">
        <f>SUM(P85:P91)</f>
        <v>0</v>
      </c>
      <c r="Q84" s="212"/>
      <c r="R84" s="213">
        <f>SUM(R85:R91)</f>
        <v>0</v>
      </c>
      <c r="S84" s="212"/>
      <c r="T84" s="214">
        <f>SUM(T85:T91)</f>
        <v>0</v>
      </c>
      <c r="AR84" s="215" t="s">
        <v>79</v>
      </c>
      <c r="AT84" s="216" t="s">
        <v>70</v>
      </c>
      <c r="AU84" s="216" t="s">
        <v>79</v>
      </c>
      <c r="AY84" s="215" t="s">
        <v>168</v>
      </c>
      <c r="BK84" s="217">
        <f>SUM(BK85:BK91)</f>
        <v>0</v>
      </c>
    </row>
    <row r="85" s="1" customFormat="1" ht="16.5" customHeight="1">
      <c r="B85" s="45"/>
      <c r="C85" s="220" t="s">
        <v>79</v>
      </c>
      <c r="D85" s="220" t="s">
        <v>170</v>
      </c>
      <c r="E85" s="221" t="s">
        <v>2204</v>
      </c>
      <c r="F85" s="222" t="s">
        <v>2205</v>
      </c>
      <c r="G85" s="223" t="s">
        <v>1848</v>
      </c>
      <c r="H85" s="224">
        <v>2</v>
      </c>
      <c r="I85" s="225"/>
      <c r="J85" s="226">
        <f>ROUND(I85*H85,2)</f>
        <v>0</v>
      </c>
      <c r="K85" s="222" t="s">
        <v>174</v>
      </c>
      <c r="L85" s="71"/>
      <c r="M85" s="227" t="s">
        <v>21</v>
      </c>
      <c r="N85" s="228" t="s">
        <v>42</v>
      </c>
      <c r="O85" s="46"/>
      <c r="P85" s="229">
        <f>O85*H85</f>
        <v>0</v>
      </c>
      <c r="Q85" s="229">
        <v>0</v>
      </c>
      <c r="R85" s="229">
        <f>Q85*H85</f>
        <v>0</v>
      </c>
      <c r="S85" s="229">
        <v>0</v>
      </c>
      <c r="T85" s="230">
        <f>S85*H85</f>
        <v>0</v>
      </c>
      <c r="AR85" s="23" t="s">
        <v>175</v>
      </c>
      <c r="AT85" s="23" t="s">
        <v>170</v>
      </c>
      <c r="AU85" s="23" t="s">
        <v>81</v>
      </c>
      <c r="AY85" s="23" t="s">
        <v>168</v>
      </c>
      <c r="BE85" s="231">
        <f>IF(N85="základní",J85,0)</f>
        <v>0</v>
      </c>
      <c r="BF85" s="231">
        <f>IF(N85="snížená",J85,0)</f>
        <v>0</v>
      </c>
      <c r="BG85" s="231">
        <f>IF(N85="zákl. přenesená",J85,0)</f>
        <v>0</v>
      </c>
      <c r="BH85" s="231">
        <f>IF(N85="sníž. přenesená",J85,0)</f>
        <v>0</v>
      </c>
      <c r="BI85" s="231">
        <f>IF(N85="nulová",J85,0)</f>
        <v>0</v>
      </c>
      <c r="BJ85" s="23" t="s">
        <v>79</v>
      </c>
      <c r="BK85" s="231">
        <f>ROUND(I85*H85,2)</f>
        <v>0</v>
      </c>
      <c r="BL85" s="23" t="s">
        <v>175</v>
      </c>
      <c r="BM85" s="23" t="s">
        <v>81</v>
      </c>
    </row>
    <row r="86" s="1" customFormat="1" ht="16.5" customHeight="1">
      <c r="B86" s="45"/>
      <c r="C86" s="220" t="s">
        <v>81</v>
      </c>
      <c r="D86" s="220" t="s">
        <v>170</v>
      </c>
      <c r="E86" s="221" t="s">
        <v>2206</v>
      </c>
      <c r="F86" s="222" t="s">
        <v>2207</v>
      </c>
      <c r="G86" s="223" t="s">
        <v>1848</v>
      </c>
      <c r="H86" s="224">
        <v>1</v>
      </c>
      <c r="I86" s="225"/>
      <c r="J86" s="226">
        <f>ROUND(I86*H86,2)</f>
        <v>0</v>
      </c>
      <c r="K86" s="222" t="s">
        <v>21</v>
      </c>
      <c r="L86" s="71"/>
      <c r="M86" s="227" t="s">
        <v>21</v>
      </c>
      <c r="N86" s="228" t="s">
        <v>42</v>
      </c>
      <c r="O86" s="46"/>
      <c r="P86" s="229">
        <f>O86*H86</f>
        <v>0</v>
      </c>
      <c r="Q86" s="229">
        <v>0</v>
      </c>
      <c r="R86" s="229">
        <f>Q86*H86</f>
        <v>0</v>
      </c>
      <c r="S86" s="229">
        <v>0</v>
      </c>
      <c r="T86" s="230">
        <f>S86*H86</f>
        <v>0</v>
      </c>
      <c r="AR86" s="23" t="s">
        <v>175</v>
      </c>
      <c r="AT86" s="23" t="s">
        <v>170</v>
      </c>
      <c r="AU86" s="23" t="s">
        <v>81</v>
      </c>
      <c r="AY86" s="23" t="s">
        <v>168</v>
      </c>
      <c r="BE86" s="231">
        <f>IF(N86="základní",J86,0)</f>
        <v>0</v>
      </c>
      <c r="BF86" s="231">
        <f>IF(N86="snížená",J86,0)</f>
        <v>0</v>
      </c>
      <c r="BG86" s="231">
        <f>IF(N86="zákl. přenesená",J86,0)</f>
        <v>0</v>
      </c>
      <c r="BH86" s="231">
        <f>IF(N86="sníž. přenesená",J86,0)</f>
        <v>0</v>
      </c>
      <c r="BI86" s="231">
        <f>IF(N86="nulová",J86,0)</f>
        <v>0</v>
      </c>
      <c r="BJ86" s="23" t="s">
        <v>79</v>
      </c>
      <c r="BK86" s="231">
        <f>ROUND(I86*H86,2)</f>
        <v>0</v>
      </c>
      <c r="BL86" s="23" t="s">
        <v>175</v>
      </c>
      <c r="BM86" s="23" t="s">
        <v>175</v>
      </c>
    </row>
    <row r="87" s="1" customFormat="1" ht="16.5" customHeight="1">
      <c r="B87" s="45"/>
      <c r="C87" s="220" t="s">
        <v>185</v>
      </c>
      <c r="D87" s="220" t="s">
        <v>170</v>
      </c>
      <c r="E87" s="221" t="s">
        <v>2208</v>
      </c>
      <c r="F87" s="222" t="s">
        <v>2209</v>
      </c>
      <c r="G87" s="223" t="s">
        <v>1848</v>
      </c>
      <c r="H87" s="224">
        <v>2</v>
      </c>
      <c r="I87" s="225"/>
      <c r="J87" s="226">
        <f>ROUND(I87*H87,2)</f>
        <v>0</v>
      </c>
      <c r="K87" s="222" t="s">
        <v>21</v>
      </c>
      <c r="L87" s="71"/>
      <c r="M87" s="227" t="s">
        <v>21</v>
      </c>
      <c r="N87" s="228" t="s">
        <v>42</v>
      </c>
      <c r="O87" s="46"/>
      <c r="P87" s="229">
        <f>O87*H87</f>
        <v>0</v>
      </c>
      <c r="Q87" s="229">
        <v>0</v>
      </c>
      <c r="R87" s="229">
        <f>Q87*H87</f>
        <v>0</v>
      </c>
      <c r="S87" s="229">
        <v>0</v>
      </c>
      <c r="T87" s="230">
        <f>S87*H87</f>
        <v>0</v>
      </c>
      <c r="AR87" s="23" t="s">
        <v>175</v>
      </c>
      <c r="AT87" s="23" t="s">
        <v>170</v>
      </c>
      <c r="AU87" s="23" t="s">
        <v>81</v>
      </c>
      <c r="AY87" s="23" t="s">
        <v>168</v>
      </c>
      <c r="BE87" s="231">
        <f>IF(N87="základní",J87,0)</f>
        <v>0</v>
      </c>
      <c r="BF87" s="231">
        <f>IF(N87="snížená",J87,0)</f>
        <v>0</v>
      </c>
      <c r="BG87" s="231">
        <f>IF(N87="zákl. přenesená",J87,0)</f>
        <v>0</v>
      </c>
      <c r="BH87" s="231">
        <f>IF(N87="sníž. přenesená",J87,0)</f>
        <v>0</v>
      </c>
      <c r="BI87" s="231">
        <f>IF(N87="nulová",J87,0)</f>
        <v>0</v>
      </c>
      <c r="BJ87" s="23" t="s">
        <v>79</v>
      </c>
      <c r="BK87" s="231">
        <f>ROUND(I87*H87,2)</f>
        <v>0</v>
      </c>
      <c r="BL87" s="23" t="s">
        <v>175</v>
      </c>
      <c r="BM87" s="23" t="s">
        <v>198</v>
      </c>
    </row>
    <row r="88" s="1" customFormat="1" ht="16.5" customHeight="1">
      <c r="B88" s="45"/>
      <c r="C88" s="220" t="s">
        <v>175</v>
      </c>
      <c r="D88" s="220" t="s">
        <v>170</v>
      </c>
      <c r="E88" s="221" t="s">
        <v>2210</v>
      </c>
      <c r="F88" s="222" t="s">
        <v>2211</v>
      </c>
      <c r="G88" s="223" t="s">
        <v>466</v>
      </c>
      <c r="H88" s="224">
        <v>5</v>
      </c>
      <c r="I88" s="225"/>
      <c r="J88" s="226">
        <f>ROUND(I88*H88,2)</f>
        <v>0</v>
      </c>
      <c r="K88" s="222" t="s">
        <v>21</v>
      </c>
      <c r="L88" s="71"/>
      <c r="M88" s="227" t="s">
        <v>21</v>
      </c>
      <c r="N88" s="228" t="s">
        <v>42</v>
      </c>
      <c r="O88" s="46"/>
      <c r="P88" s="229">
        <f>O88*H88</f>
        <v>0</v>
      </c>
      <c r="Q88" s="229">
        <v>0</v>
      </c>
      <c r="R88" s="229">
        <f>Q88*H88</f>
        <v>0</v>
      </c>
      <c r="S88" s="229">
        <v>0</v>
      </c>
      <c r="T88" s="230">
        <f>S88*H88</f>
        <v>0</v>
      </c>
      <c r="AR88" s="23" t="s">
        <v>175</v>
      </c>
      <c r="AT88" s="23" t="s">
        <v>170</v>
      </c>
      <c r="AU88" s="23" t="s">
        <v>81</v>
      </c>
      <c r="AY88" s="23" t="s">
        <v>168</v>
      </c>
      <c r="BE88" s="231">
        <f>IF(N88="základní",J88,0)</f>
        <v>0</v>
      </c>
      <c r="BF88" s="231">
        <f>IF(N88="snížená",J88,0)</f>
        <v>0</v>
      </c>
      <c r="BG88" s="231">
        <f>IF(N88="zákl. přenesená",J88,0)</f>
        <v>0</v>
      </c>
      <c r="BH88" s="231">
        <f>IF(N88="sníž. přenesená",J88,0)</f>
        <v>0</v>
      </c>
      <c r="BI88" s="231">
        <f>IF(N88="nulová",J88,0)</f>
        <v>0</v>
      </c>
      <c r="BJ88" s="23" t="s">
        <v>79</v>
      </c>
      <c r="BK88" s="231">
        <f>ROUND(I88*H88,2)</f>
        <v>0</v>
      </c>
      <c r="BL88" s="23" t="s">
        <v>175</v>
      </c>
      <c r="BM88" s="23" t="s">
        <v>208</v>
      </c>
    </row>
    <row r="89" s="1" customFormat="1" ht="16.5" customHeight="1">
      <c r="B89" s="45"/>
      <c r="C89" s="220" t="s">
        <v>192</v>
      </c>
      <c r="D89" s="220" t="s">
        <v>170</v>
      </c>
      <c r="E89" s="221" t="s">
        <v>2212</v>
      </c>
      <c r="F89" s="222" t="s">
        <v>2213</v>
      </c>
      <c r="G89" s="223" t="s">
        <v>466</v>
      </c>
      <c r="H89" s="224">
        <v>3</v>
      </c>
      <c r="I89" s="225"/>
      <c r="J89" s="226">
        <f>ROUND(I89*H89,2)</f>
        <v>0</v>
      </c>
      <c r="K89" s="222" t="s">
        <v>21</v>
      </c>
      <c r="L89" s="71"/>
      <c r="M89" s="227" t="s">
        <v>21</v>
      </c>
      <c r="N89" s="228" t="s">
        <v>42</v>
      </c>
      <c r="O89" s="46"/>
      <c r="P89" s="229">
        <f>O89*H89</f>
        <v>0</v>
      </c>
      <c r="Q89" s="229">
        <v>0</v>
      </c>
      <c r="R89" s="229">
        <f>Q89*H89</f>
        <v>0</v>
      </c>
      <c r="S89" s="229">
        <v>0</v>
      </c>
      <c r="T89" s="230">
        <f>S89*H89</f>
        <v>0</v>
      </c>
      <c r="AR89" s="23" t="s">
        <v>175</v>
      </c>
      <c r="AT89" s="23" t="s">
        <v>170</v>
      </c>
      <c r="AU89" s="23" t="s">
        <v>81</v>
      </c>
      <c r="AY89" s="23" t="s">
        <v>168</v>
      </c>
      <c r="BE89" s="231">
        <f>IF(N89="základní",J89,0)</f>
        <v>0</v>
      </c>
      <c r="BF89" s="231">
        <f>IF(N89="snížená",J89,0)</f>
        <v>0</v>
      </c>
      <c r="BG89" s="231">
        <f>IF(N89="zákl. přenesená",J89,0)</f>
        <v>0</v>
      </c>
      <c r="BH89" s="231">
        <f>IF(N89="sníž. přenesená",J89,0)</f>
        <v>0</v>
      </c>
      <c r="BI89" s="231">
        <f>IF(N89="nulová",J89,0)</f>
        <v>0</v>
      </c>
      <c r="BJ89" s="23" t="s">
        <v>79</v>
      </c>
      <c r="BK89" s="231">
        <f>ROUND(I89*H89,2)</f>
        <v>0</v>
      </c>
      <c r="BL89" s="23" t="s">
        <v>175</v>
      </c>
      <c r="BM89" s="23" t="s">
        <v>217</v>
      </c>
    </row>
    <row r="90" s="1" customFormat="1" ht="38.25" customHeight="1">
      <c r="B90" s="45"/>
      <c r="C90" s="220" t="s">
        <v>198</v>
      </c>
      <c r="D90" s="220" t="s">
        <v>170</v>
      </c>
      <c r="E90" s="221" t="s">
        <v>2214</v>
      </c>
      <c r="F90" s="222" t="s">
        <v>2215</v>
      </c>
      <c r="G90" s="223" t="s">
        <v>235</v>
      </c>
      <c r="H90" s="224">
        <v>0.20000000000000001</v>
      </c>
      <c r="I90" s="225"/>
      <c r="J90" s="226">
        <f>ROUND(I90*H90,2)</f>
        <v>0</v>
      </c>
      <c r="K90" s="222" t="s">
        <v>174</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227</v>
      </c>
    </row>
    <row r="91" s="1" customFormat="1" ht="38.25" customHeight="1">
      <c r="B91" s="45"/>
      <c r="C91" s="220" t="s">
        <v>202</v>
      </c>
      <c r="D91" s="220" t="s">
        <v>170</v>
      </c>
      <c r="E91" s="221" t="s">
        <v>2216</v>
      </c>
      <c r="F91" s="222" t="s">
        <v>2217</v>
      </c>
      <c r="G91" s="223" t="s">
        <v>235</v>
      </c>
      <c r="H91" s="224">
        <v>0.20000000000000001</v>
      </c>
      <c r="I91" s="225"/>
      <c r="J91" s="226">
        <f>ROUND(I91*H91,2)</f>
        <v>0</v>
      </c>
      <c r="K91" s="222" t="s">
        <v>174</v>
      </c>
      <c r="L91" s="71"/>
      <c r="M91" s="227" t="s">
        <v>21</v>
      </c>
      <c r="N91" s="228" t="s">
        <v>42</v>
      </c>
      <c r="O91" s="46"/>
      <c r="P91" s="229">
        <f>O91*H91</f>
        <v>0</v>
      </c>
      <c r="Q91" s="229">
        <v>0</v>
      </c>
      <c r="R91" s="229">
        <f>Q91*H91</f>
        <v>0</v>
      </c>
      <c r="S91" s="229">
        <v>0</v>
      </c>
      <c r="T91" s="230">
        <f>S91*H91</f>
        <v>0</v>
      </c>
      <c r="AR91" s="23" t="s">
        <v>175</v>
      </c>
      <c r="AT91" s="23" t="s">
        <v>170</v>
      </c>
      <c r="AU91" s="23" t="s">
        <v>81</v>
      </c>
      <c r="AY91" s="23" t="s">
        <v>168</v>
      </c>
      <c r="BE91" s="231">
        <f>IF(N91="základní",J91,0)</f>
        <v>0</v>
      </c>
      <c r="BF91" s="231">
        <f>IF(N91="snížená",J91,0)</f>
        <v>0</v>
      </c>
      <c r="BG91" s="231">
        <f>IF(N91="zákl. přenesená",J91,0)</f>
        <v>0</v>
      </c>
      <c r="BH91" s="231">
        <f>IF(N91="sníž. přenesená",J91,0)</f>
        <v>0</v>
      </c>
      <c r="BI91" s="231">
        <f>IF(N91="nulová",J91,0)</f>
        <v>0</v>
      </c>
      <c r="BJ91" s="23" t="s">
        <v>79</v>
      </c>
      <c r="BK91" s="231">
        <f>ROUND(I91*H91,2)</f>
        <v>0</v>
      </c>
      <c r="BL91" s="23" t="s">
        <v>175</v>
      </c>
      <c r="BM91" s="23" t="s">
        <v>239</v>
      </c>
    </row>
    <row r="92" s="10" customFormat="1" ht="37.44" customHeight="1">
      <c r="B92" s="204"/>
      <c r="C92" s="205"/>
      <c r="D92" s="206" t="s">
        <v>70</v>
      </c>
      <c r="E92" s="207" t="s">
        <v>2193</v>
      </c>
      <c r="F92" s="207" t="s">
        <v>2194</v>
      </c>
      <c r="G92" s="205"/>
      <c r="H92" s="205"/>
      <c r="I92" s="208"/>
      <c r="J92" s="209">
        <f>BK92</f>
        <v>0</v>
      </c>
      <c r="K92" s="205"/>
      <c r="L92" s="210"/>
      <c r="M92" s="211"/>
      <c r="N92" s="212"/>
      <c r="O92" s="212"/>
      <c r="P92" s="213">
        <f>P93</f>
        <v>0</v>
      </c>
      <c r="Q92" s="212"/>
      <c r="R92" s="213">
        <f>R93</f>
        <v>0</v>
      </c>
      <c r="S92" s="212"/>
      <c r="T92" s="214">
        <f>T93</f>
        <v>0</v>
      </c>
      <c r="AR92" s="215" t="s">
        <v>175</v>
      </c>
      <c r="AT92" s="216" t="s">
        <v>70</v>
      </c>
      <c r="AU92" s="216" t="s">
        <v>71</v>
      </c>
      <c r="AY92" s="215" t="s">
        <v>168</v>
      </c>
      <c r="BK92" s="217">
        <f>BK93</f>
        <v>0</v>
      </c>
    </row>
    <row r="93" s="1" customFormat="1" ht="25.5" customHeight="1">
      <c r="B93" s="45"/>
      <c r="C93" s="220" t="s">
        <v>208</v>
      </c>
      <c r="D93" s="220" t="s">
        <v>170</v>
      </c>
      <c r="E93" s="221" t="s">
        <v>2195</v>
      </c>
      <c r="F93" s="222" t="s">
        <v>2196</v>
      </c>
      <c r="G93" s="223" t="s">
        <v>1207</v>
      </c>
      <c r="H93" s="224">
        <v>10</v>
      </c>
      <c r="I93" s="225"/>
      <c r="J93" s="226">
        <f>ROUND(I93*H93,2)</f>
        <v>0</v>
      </c>
      <c r="K93" s="222" t="s">
        <v>174</v>
      </c>
      <c r="L93" s="71"/>
      <c r="M93" s="227" t="s">
        <v>21</v>
      </c>
      <c r="N93" s="228" t="s">
        <v>42</v>
      </c>
      <c r="O93" s="46"/>
      <c r="P93" s="229">
        <f>O93*H93</f>
        <v>0</v>
      </c>
      <c r="Q93" s="229">
        <v>0</v>
      </c>
      <c r="R93" s="229">
        <f>Q93*H93</f>
        <v>0</v>
      </c>
      <c r="S93" s="229">
        <v>0</v>
      </c>
      <c r="T93" s="230">
        <f>S93*H93</f>
        <v>0</v>
      </c>
      <c r="AR93" s="23" t="s">
        <v>2197</v>
      </c>
      <c r="AT93" s="23" t="s">
        <v>170</v>
      </c>
      <c r="AU93" s="23" t="s">
        <v>79</v>
      </c>
      <c r="AY93" s="23" t="s">
        <v>168</v>
      </c>
      <c r="BE93" s="231">
        <f>IF(N93="základní",J93,0)</f>
        <v>0</v>
      </c>
      <c r="BF93" s="231">
        <f>IF(N93="snížená",J93,0)</f>
        <v>0</v>
      </c>
      <c r="BG93" s="231">
        <f>IF(N93="zákl. přenesená",J93,0)</f>
        <v>0</v>
      </c>
      <c r="BH93" s="231">
        <f>IF(N93="sníž. přenesená",J93,0)</f>
        <v>0</v>
      </c>
      <c r="BI93" s="231">
        <f>IF(N93="nulová",J93,0)</f>
        <v>0</v>
      </c>
      <c r="BJ93" s="23" t="s">
        <v>79</v>
      </c>
      <c r="BK93" s="231">
        <f>ROUND(I93*H93,2)</f>
        <v>0</v>
      </c>
      <c r="BL93" s="23" t="s">
        <v>2197</v>
      </c>
      <c r="BM93" s="23" t="s">
        <v>249</v>
      </c>
    </row>
    <row r="94" s="10" customFormat="1" ht="37.44" customHeight="1">
      <c r="B94" s="204"/>
      <c r="C94" s="205"/>
      <c r="D94" s="206" t="s">
        <v>70</v>
      </c>
      <c r="E94" s="207" t="s">
        <v>131</v>
      </c>
      <c r="F94" s="207" t="s">
        <v>1861</v>
      </c>
      <c r="G94" s="205"/>
      <c r="H94" s="205"/>
      <c r="I94" s="208"/>
      <c r="J94" s="209">
        <f>BK94</f>
        <v>0</v>
      </c>
      <c r="K94" s="205"/>
      <c r="L94" s="210"/>
      <c r="M94" s="211"/>
      <c r="N94" s="212"/>
      <c r="O94" s="212"/>
      <c r="P94" s="213">
        <f>P95+P97</f>
        <v>0</v>
      </c>
      <c r="Q94" s="212"/>
      <c r="R94" s="213">
        <f>R95+R97</f>
        <v>0</v>
      </c>
      <c r="S94" s="212"/>
      <c r="T94" s="214">
        <f>T95+T97</f>
        <v>0</v>
      </c>
      <c r="AR94" s="215" t="s">
        <v>192</v>
      </c>
      <c r="AT94" s="216" t="s">
        <v>70</v>
      </c>
      <c r="AU94" s="216" t="s">
        <v>71</v>
      </c>
      <c r="AY94" s="215" t="s">
        <v>168</v>
      </c>
      <c r="BK94" s="217">
        <f>BK95+BK97</f>
        <v>0</v>
      </c>
    </row>
    <row r="95" s="10" customFormat="1" ht="19.92" customHeight="1">
      <c r="B95" s="204"/>
      <c r="C95" s="205"/>
      <c r="D95" s="206" t="s">
        <v>70</v>
      </c>
      <c r="E95" s="218" t="s">
        <v>1862</v>
      </c>
      <c r="F95" s="218" t="s">
        <v>1863</v>
      </c>
      <c r="G95" s="205"/>
      <c r="H95" s="205"/>
      <c r="I95" s="208"/>
      <c r="J95" s="219">
        <f>BK95</f>
        <v>0</v>
      </c>
      <c r="K95" s="205"/>
      <c r="L95" s="210"/>
      <c r="M95" s="211"/>
      <c r="N95" s="212"/>
      <c r="O95" s="212"/>
      <c r="P95" s="213">
        <f>P96</f>
        <v>0</v>
      </c>
      <c r="Q95" s="212"/>
      <c r="R95" s="213">
        <f>R96</f>
        <v>0</v>
      </c>
      <c r="S95" s="212"/>
      <c r="T95" s="214">
        <f>T96</f>
        <v>0</v>
      </c>
      <c r="AR95" s="215" t="s">
        <v>192</v>
      </c>
      <c r="AT95" s="216" t="s">
        <v>70</v>
      </c>
      <c r="AU95" s="216" t="s">
        <v>79</v>
      </c>
      <c r="AY95" s="215" t="s">
        <v>168</v>
      </c>
      <c r="BK95" s="217">
        <f>BK96</f>
        <v>0</v>
      </c>
    </row>
    <row r="96" s="1" customFormat="1" ht="16.5" customHeight="1">
      <c r="B96" s="45"/>
      <c r="C96" s="220" t="s">
        <v>212</v>
      </c>
      <c r="D96" s="220" t="s">
        <v>170</v>
      </c>
      <c r="E96" s="221" t="s">
        <v>1866</v>
      </c>
      <c r="F96" s="222" t="s">
        <v>1216</v>
      </c>
      <c r="G96" s="223" t="s">
        <v>1848</v>
      </c>
      <c r="H96" s="224">
        <v>1</v>
      </c>
      <c r="I96" s="225"/>
      <c r="J96" s="226">
        <f>ROUND(I96*H96,2)</f>
        <v>0</v>
      </c>
      <c r="K96" s="222" t="s">
        <v>174</v>
      </c>
      <c r="L96" s="71"/>
      <c r="M96" s="227" t="s">
        <v>21</v>
      </c>
      <c r="N96" s="228" t="s">
        <v>42</v>
      </c>
      <c r="O96" s="46"/>
      <c r="P96" s="229">
        <f>O96*H96</f>
        <v>0</v>
      </c>
      <c r="Q96" s="229">
        <v>0</v>
      </c>
      <c r="R96" s="229">
        <f>Q96*H96</f>
        <v>0</v>
      </c>
      <c r="S96" s="229">
        <v>0</v>
      </c>
      <c r="T96" s="230">
        <f>S96*H96</f>
        <v>0</v>
      </c>
      <c r="AR96" s="23" t="s">
        <v>175</v>
      </c>
      <c r="AT96" s="23" t="s">
        <v>170</v>
      </c>
      <c r="AU96" s="23" t="s">
        <v>81</v>
      </c>
      <c r="AY96" s="23" t="s">
        <v>168</v>
      </c>
      <c r="BE96" s="231">
        <f>IF(N96="základní",J96,0)</f>
        <v>0</v>
      </c>
      <c r="BF96" s="231">
        <f>IF(N96="snížená",J96,0)</f>
        <v>0</v>
      </c>
      <c r="BG96" s="231">
        <f>IF(N96="zákl. přenesená",J96,0)</f>
        <v>0</v>
      </c>
      <c r="BH96" s="231">
        <f>IF(N96="sníž. přenesená",J96,0)</f>
        <v>0</v>
      </c>
      <c r="BI96" s="231">
        <f>IF(N96="nulová",J96,0)</f>
        <v>0</v>
      </c>
      <c r="BJ96" s="23" t="s">
        <v>79</v>
      </c>
      <c r="BK96" s="231">
        <f>ROUND(I96*H96,2)</f>
        <v>0</v>
      </c>
      <c r="BL96" s="23" t="s">
        <v>175</v>
      </c>
      <c r="BM96" s="23" t="s">
        <v>258</v>
      </c>
    </row>
    <row r="97" s="10" customFormat="1" ht="29.88" customHeight="1">
      <c r="B97" s="204"/>
      <c r="C97" s="205"/>
      <c r="D97" s="206" t="s">
        <v>70</v>
      </c>
      <c r="E97" s="218" t="s">
        <v>1867</v>
      </c>
      <c r="F97" s="218" t="s">
        <v>1868</v>
      </c>
      <c r="G97" s="205"/>
      <c r="H97" s="205"/>
      <c r="I97" s="208"/>
      <c r="J97" s="219">
        <f>BK97</f>
        <v>0</v>
      </c>
      <c r="K97" s="205"/>
      <c r="L97" s="210"/>
      <c r="M97" s="211"/>
      <c r="N97" s="212"/>
      <c r="O97" s="212"/>
      <c r="P97" s="213">
        <f>P98</f>
        <v>0</v>
      </c>
      <c r="Q97" s="212"/>
      <c r="R97" s="213">
        <f>R98</f>
        <v>0</v>
      </c>
      <c r="S97" s="212"/>
      <c r="T97" s="214">
        <f>T98</f>
        <v>0</v>
      </c>
      <c r="AR97" s="215" t="s">
        <v>192</v>
      </c>
      <c r="AT97" s="216" t="s">
        <v>70</v>
      </c>
      <c r="AU97" s="216" t="s">
        <v>79</v>
      </c>
      <c r="AY97" s="215" t="s">
        <v>168</v>
      </c>
      <c r="BK97" s="217">
        <f>BK98</f>
        <v>0</v>
      </c>
    </row>
    <row r="98" s="1" customFormat="1" ht="25.5" customHeight="1">
      <c r="B98" s="45"/>
      <c r="C98" s="220" t="s">
        <v>217</v>
      </c>
      <c r="D98" s="220" t="s">
        <v>170</v>
      </c>
      <c r="E98" s="221" t="s">
        <v>1869</v>
      </c>
      <c r="F98" s="222" t="s">
        <v>2198</v>
      </c>
      <c r="G98" s="223" t="s">
        <v>1848</v>
      </c>
      <c r="H98" s="224">
        <v>1</v>
      </c>
      <c r="I98" s="225"/>
      <c r="J98" s="226">
        <f>ROUND(I98*H98,2)</f>
        <v>0</v>
      </c>
      <c r="K98" s="222" t="s">
        <v>2199</v>
      </c>
      <c r="L98" s="71"/>
      <c r="M98" s="227" t="s">
        <v>21</v>
      </c>
      <c r="N98" s="270" t="s">
        <v>42</v>
      </c>
      <c r="O98" s="268"/>
      <c r="P98" s="271">
        <f>O98*H98</f>
        <v>0</v>
      </c>
      <c r="Q98" s="271">
        <v>0</v>
      </c>
      <c r="R98" s="271">
        <f>Q98*H98</f>
        <v>0</v>
      </c>
      <c r="S98" s="271">
        <v>0</v>
      </c>
      <c r="T98" s="272">
        <f>S98*H98</f>
        <v>0</v>
      </c>
      <c r="AR98" s="23" t="s">
        <v>175</v>
      </c>
      <c r="AT98" s="23" t="s">
        <v>170</v>
      </c>
      <c r="AU98" s="23" t="s">
        <v>81</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269</v>
      </c>
    </row>
    <row r="99" s="1" customFormat="1" ht="6.96" customHeight="1">
      <c r="B99" s="66"/>
      <c r="C99" s="67"/>
      <c r="D99" s="67"/>
      <c r="E99" s="67"/>
      <c r="F99" s="67"/>
      <c r="G99" s="67"/>
      <c r="H99" s="67"/>
      <c r="I99" s="165"/>
      <c r="J99" s="67"/>
      <c r="K99" s="67"/>
      <c r="L99" s="71"/>
    </row>
  </sheetData>
  <sheetProtection sheet="1" autoFilter="0" formatColumns="0" formatRows="0" objects="1" scenarios="1" spinCount="100000" saltValue="sYKrvLEXIKxqm8gMbJeylFtkLikL7gaMfnN8ov0yLF7nq6NWNkhlFD3Zh6PBgMSCbqpCxn9EhLcoFBPXHs7jlA==" hashValue="m+Z0LRJpDmnhoYjlZzdQiJe6tywMlqn5/cbjhCxl8m4MRptjH+qt9JrTl6Z36K6WE9Q+bzncakwBvUFSz4I5pA==" algorithmName="SHA-512" password="CC35"/>
  <autoFilter ref="C81:K98"/>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129</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2218</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29</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ROUND(J87,2)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ROUND(SUM(BE87:BE165), 2)</f>
        <v>0</v>
      </c>
      <c r="G30" s="46"/>
      <c r="H30" s="46"/>
      <c r="I30" s="157">
        <v>0.20999999999999999</v>
      </c>
      <c r="J30" s="156">
        <f>ROUND(ROUND((SUM(BE87:BE165)), 2)*I30, 2)</f>
        <v>0</v>
      </c>
      <c r="K30" s="50"/>
    </row>
    <row r="31" s="1" customFormat="1" ht="14.4" customHeight="1">
      <c r="B31" s="45"/>
      <c r="C31" s="46"/>
      <c r="D31" s="46"/>
      <c r="E31" s="54" t="s">
        <v>43</v>
      </c>
      <c r="F31" s="156">
        <f>ROUND(SUM(BF87:BF165), 2)</f>
        <v>0</v>
      </c>
      <c r="G31" s="46"/>
      <c r="H31" s="46"/>
      <c r="I31" s="157">
        <v>0.14999999999999999</v>
      </c>
      <c r="J31" s="156">
        <f>ROUND(ROUND((SUM(BF87:BF165)), 2)*I31, 2)</f>
        <v>0</v>
      </c>
      <c r="K31" s="50"/>
    </row>
    <row r="32" hidden="1" s="1" customFormat="1" ht="14.4" customHeight="1">
      <c r="B32" s="45"/>
      <c r="C32" s="46"/>
      <c r="D32" s="46"/>
      <c r="E32" s="54" t="s">
        <v>44</v>
      </c>
      <c r="F32" s="156">
        <f>ROUND(SUM(BG87:BG165), 2)</f>
        <v>0</v>
      </c>
      <c r="G32" s="46"/>
      <c r="H32" s="46"/>
      <c r="I32" s="157">
        <v>0.20999999999999999</v>
      </c>
      <c r="J32" s="156">
        <v>0</v>
      </c>
      <c r="K32" s="50"/>
    </row>
    <row r="33" hidden="1" s="1" customFormat="1" ht="14.4" customHeight="1">
      <c r="B33" s="45"/>
      <c r="C33" s="46"/>
      <c r="D33" s="46"/>
      <c r="E33" s="54" t="s">
        <v>45</v>
      </c>
      <c r="F33" s="156">
        <f>ROUND(SUM(BH87:BH165), 2)</f>
        <v>0</v>
      </c>
      <c r="G33" s="46"/>
      <c r="H33" s="46"/>
      <c r="I33" s="157">
        <v>0.14999999999999999</v>
      </c>
      <c r="J33" s="156">
        <v>0</v>
      </c>
      <c r="K33" s="50"/>
    </row>
    <row r="34" hidden="1" s="1" customFormat="1" ht="14.4" customHeight="1">
      <c r="B34" s="45"/>
      <c r="C34" s="46"/>
      <c r="D34" s="46"/>
      <c r="E34" s="54" t="s">
        <v>46</v>
      </c>
      <c r="F34" s="156">
        <f>ROUND(SUM(BI87:BI165),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 xml:space="preserve">TZB vnitřky_SO 01 -  - TZB vnitřky_SO 01 - zdravote...</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J87</f>
        <v>0</v>
      </c>
      <c r="K56" s="50"/>
      <c r="AU56" s="23" t="s">
        <v>145</v>
      </c>
    </row>
    <row r="57" s="7" customFormat="1" ht="24.96" customHeight="1">
      <c r="B57" s="176"/>
      <c r="C57" s="177"/>
      <c r="D57" s="178" t="s">
        <v>146</v>
      </c>
      <c r="E57" s="179"/>
      <c r="F57" s="179"/>
      <c r="G57" s="179"/>
      <c r="H57" s="179"/>
      <c r="I57" s="180"/>
      <c r="J57" s="181">
        <f>J88</f>
        <v>0</v>
      </c>
      <c r="K57" s="182"/>
    </row>
    <row r="58" s="8" customFormat="1" ht="19.92" customHeight="1">
      <c r="B58" s="183"/>
      <c r="C58" s="184"/>
      <c r="D58" s="185" t="s">
        <v>147</v>
      </c>
      <c r="E58" s="186"/>
      <c r="F58" s="186"/>
      <c r="G58" s="186"/>
      <c r="H58" s="186"/>
      <c r="I58" s="187"/>
      <c r="J58" s="188">
        <f>J89</f>
        <v>0</v>
      </c>
      <c r="K58" s="189"/>
    </row>
    <row r="59" s="8" customFormat="1" ht="19.92" customHeight="1">
      <c r="B59" s="183"/>
      <c r="C59" s="184"/>
      <c r="D59" s="185" t="s">
        <v>378</v>
      </c>
      <c r="E59" s="186"/>
      <c r="F59" s="186"/>
      <c r="G59" s="186"/>
      <c r="H59" s="186"/>
      <c r="I59" s="187"/>
      <c r="J59" s="188">
        <f>J107</f>
        <v>0</v>
      </c>
      <c r="K59" s="189"/>
    </row>
    <row r="60" s="7" customFormat="1" ht="24.96" customHeight="1">
      <c r="B60" s="176"/>
      <c r="C60" s="177"/>
      <c r="D60" s="178" t="s">
        <v>380</v>
      </c>
      <c r="E60" s="179"/>
      <c r="F60" s="179"/>
      <c r="G60" s="179"/>
      <c r="H60" s="179"/>
      <c r="I60" s="180"/>
      <c r="J60" s="181">
        <f>J109</f>
        <v>0</v>
      </c>
      <c r="K60" s="182"/>
    </row>
    <row r="61" s="8" customFormat="1" ht="19.92" customHeight="1">
      <c r="B61" s="183"/>
      <c r="C61" s="184"/>
      <c r="D61" s="185" t="s">
        <v>2219</v>
      </c>
      <c r="E61" s="186"/>
      <c r="F61" s="186"/>
      <c r="G61" s="186"/>
      <c r="H61" s="186"/>
      <c r="I61" s="187"/>
      <c r="J61" s="188">
        <f>J110</f>
        <v>0</v>
      </c>
      <c r="K61" s="189"/>
    </row>
    <row r="62" s="8" customFormat="1" ht="19.92" customHeight="1">
      <c r="B62" s="183"/>
      <c r="C62" s="184"/>
      <c r="D62" s="185" t="s">
        <v>2137</v>
      </c>
      <c r="E62" s="186"/>
      <c r="F62" s="186"/>
      <c r="G62" s="186"/>
      <c r="H62" s="186"/>
      <c r="I62" s="187"/>
      <c r="J62" s="188">
        <f>J126</f>
        <v>0</v>
      </c>
      <c r="K62" s="189"/>
    </row>
    <row r="63" s="8" customFormat="1" ht="19.92" customHeight="1">
      <c r="B63" s="183"/>
      <c r="C63" s="184"/>
      <c r="D63" s="185" t="s">
        <v>2220</v>
      </c>
      <c r="E63" s="186"/>
      <c r="F63" s="186"/>
      <c r="G63" s="186"/>
      <c r="H63" s="186"/>
      <c r="I63" s="187"/>
      <c r="J63" s="188">
        <f>J142</f>
        <v>0</v>
      </c>
      <c r="K63" s="189"/>
    </row>
    <row r="64" s="8" customFormat="1" ht="19.92" customHeight="1">
      <c r="B64" s="183"/>
      <c r="C64" s="184"/>
      <c r="D64" s="185" t="s">
        <v>2221</v>
      </c>
      <c r="E64" s="186"/>
      <c r="F64" s="186"/>
      <c r="G64" s="186"/>
      <c r="H64" s="186"/>
      <c r="I64" s="187"/>
      <c r="J64" s="188">
        <f>J157</f>
        <v>0</v>
      </c>
      <c r="K64" s="189"/>
    </row>
    <row r="65" s="7" customFormat="1" ht="24.96" customHeight="1">
      <c r="B65" s="176"/>
      <c r="C65" s="177"/>
      <c r="D65" s="178" t="s">
        <v>2168</v>
      </c>
      <c r="E65" s="179"/>
      <c r="F65" s="179"/>
      <c r="G65" s="179"/>
      <c r="H65" s="179"/>
      <c r="I65" s="180"/>
      <c r="J65" s="181">
        <f>J161</f>
        <v>0</v>
      </c>
      <c r="K65" s="182"/>
    </row>
    <row r="66" s="7" customFormat="1" ht="24.96" customHeight="1">
      <c r="B66" s="176"/>
      <c r="C66" s="177"/>
      <c r="D66" s="178" t="s">
        <v>1796</v>
      </c>
      <c r="E66" s="179"/>
      <c r="F66" s="179"/>
      <c r="G66" s="179"/>
      <c r="H66" s="179"/>
      <c r="I66" s="180"/>
      <c r="J66" s="181">
        <f>J163</f>
        <v>0</v>
      </c>
      <c r="K66" s="182"/>
    </row>
    <row r="67" s="8" customFormat="1" ht="19.92" customHeight="1">
      <c r="B67" s="183"/>
      <c r="C67" s="184"/>
      <c r="D67" s="185" t="s">
        <v>1797</v>
      </c>
      <c r="E67" s="186"/>
      <c r="F67" s="186"/>
      <c r="G67" s="186"/>
      <c r="H67" s="186"/>
      <c r="I67" s="187"/>
      <c r="J67" s="188">
        <f>J164</f>
        <v>0</v>
      </c>
      <c r="K67" s="189"/>
    </row>
    <row r="68" s="1" customFormat="1" ht="21.84" customHeight="1">
      <c r="B68" s="45"/>
      <c r="C68" s="46"/>
      <c r="D68" s="46"/>
      <c r="E68" s="46"/>
      <c r="F68" s="46"/>
      <c r="G68" s="46"/>
      <c r="H68" s="46"/>
      <c r="I68" s="143"/>
      <c r="J68" s="46"/>
      <c r="K68" s="50"/>
    </row>
    <row r="69" s="1" customFormat="1" ht="6.96" customHeight="1">
      <c r="B69" s="66"/>
      <c r="C69" s="67"/>
      <c r="D69" s="67"/>
      <c r="E69" s="67"/>
      <c r="F69" s="67"/>
      <c r="G69" s="67"/>
      <c r="H69" s="67"/>
      <c r="I69" s="165"/>
      <c r="J69" s="67"/>
      <c r="K69" s="68"/>
    </row>
    <row r="73" s="1" customFormat="1" ht="6.96" customHeight="1">
      <c r="B73" s="69"/>
      <c r="C73" s="70"/>
      <c r="D73" s="70"/>
      <c r="E73" s="70"/>
      <c r="F73" s="70"/>
      <c r="G73" s="70"/>
      <c r="H73" s="70"/>
      <c r="I73" s="168"/>
      <c r="J73" s="70"/>
      <c r="K73" s="70"/>
      <c r="L73" s="71"/>
    </row>
    <row r="74" s="1" customFormat="1" ht="36.96" customHeight="1">
      <c r="B74" s="45"/>
      <c r="C74" s="72" t="s">
        <v>152</v>
      </c>
      <c r="D74" s="73"/>
      <c r="E74" s="73"/>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4.4" customHeight="1">
      <c r="B76" s="45"/>
      <c r="C76" s="75" t="s">
        <v>18</v>
      </c>
      <c r="D76" s="73"/>
      <c r="E76" s="73"/>
      <c r="F76" s="73"/>
      <c r="G76" s="73"/>
      <c r="H76" s="73"/>
      <c r="I76" s="190"/>
      <c r="J76" s="73"/>
      <c r="K76" s="73"/>
      <c r="L76" s="71"/>
    </row>
    <row r="77" s="1" customFormat="1" ht="16.5" customHeight="1">
      <c r="B77" s="45"/>
      <c r="C77" s="73"/>
      <c r="D77" s="73"/>
      <c r="E77" s="191" t="str">
        <f>E7</f>
        <v>Náměstí Hloubětín</v>
      </c>
      <c r="F77" s="75"/>
      <c r="G77" s="75"/>
      <c r="H77" s="75"/>
      <c r="I77" s="190"/>
      <c r="J77" s="73"/>
      <c r="K77" s="73"/>
      <c r="L77" s="71"/>
    </row>
    <row r="78" s="1" customFormat="1" ht="14.4" customHeight="1">
      <c r="B78" s="45"/>
      <c r="C78" s="75" t="s">
        <v>139</v>
      </c>
      <c r="D78" s="73"/>
      <c r="E78" s="73"/>
      <c r="F78" s="73"/>
      <c r="G78" s="73"/>
      <c r="H78" s="73"/>
      <c r="I78" s="190"/>
      <c r="J78" s="73"/>
      <c r="K78" s="73"/>
      <c r="L78" s="71"/>
    </row>
    <row r="79" s="1" customFormat="1" ht="17.25" customHeight="1">
      <c r="B79" s="45"/>
      <c r="C79" s="73"/>
      <c r="D79" s="73"/>
      <c r="E79" s="81" t="str">
        <f>E9</f>
        <v xml:space="preserve">TZB vnitřky_SO 01 -  - TZB vnitřky_SO 01 - zdravote...</v>
      </c>
      <c r="F79" s="73"/>
      <c r="G79" s="73"/>
      <c r="H79" s="73"/>
      <c r="I79" s="190"/>
      <c r="J79" s="73"/>
      <c r="K79" s="73"/>
      <c r="L79" s="71"/>
    </row>
    <row r="80" s="1" customFormat="1" ht="6.96" customHeight="1">
      <c r="B80" s="45"/>
      <c r="C80" s="73"/>
      <c r="D80" s="73"/>
      <c r="E80" s="73"/>
      <c r="F80" s="73"/>
      <c r="G80" s="73"/>
      <c r="H80" s="73"/>
      <c r="I80" s="190"/>
      <c r="J80" s="73"/>
      <c r="K80" s="73"/>
      <c r="L80" s="71"/>
    </row>
    <row r="81" s="1" customFormat="1" ht="18" customHeight="1">
      <c r="B81" s="45"/>
      <c r="C81" s="75" t="s">
        <v>23</v>
      </c>
      <c r="D81" s="73"/>
      <c r="E81" s="73"/>
      <c r="F81" s="192" t="str">
        <f>F12</f>
        <v xml:space="preserve"> </v>
      </c>
      <c r="G81" s="73"/>
      <c r="H81" s="73"/>
      <c r="I81" s="193" t="s">
        <v>25</v>
      </c>
      <c r="J81" s="84" t="str">
        <f>IF(J12="","",J12)</f>
        <v>6. 6. 2018</v>
      </c>
      <c r="K81" s="73"/>
      <c r="L81" s="71"/>
    </row>
    <row r="82" s="1" customFormat="1" ht="6.96" customHeight="1">
      <c r="B82" s="45"/>
      <c r="C82" s="73"/>
      <c r="D82" s="73"/>
      <c r="E82" s="73"/>
      <c r="F82" s="73"/>
      <c r="G82" s="73"/>
      <c r="H82" s="73"/>
      <c r="I82" s="190"/>
      <c r="J82" s="73"/>
      <c r="K82" s="73"/>
      <c r="L82" s="71"/>
    </row>
    <row r="83" s="1" customFormat="1">
      <c r="B83" s="45"/>
      <c r="C83" s="75" t="s">
        <v>27</v>
      </c>
      <c r="D83" s="73"/>
      <c r="E83" s="73"/>
      <c r="F83" s="192" t="str">
        <f>E15</f>
        <v xml:space="preserve"> </v>
      </c>
      <c r="G83" s="73"/>
      <c r="H83" s="73"/>
      <c r="I83" s="193" t="s">
        <v>33</v>
      </c>
      <c r="J83" s="192" t="str">
        <f>E21</f>
        <v xml:space="preserve"> </v>
      </c>
      <c r="K83" s="73"/>
      <c r="L83" s="71"/>
    </row>
    <row r="84" s="1" customFormat="1" ht="14.4" customHeight="1">
      <c r="B84" s="45"/>
      <c r="C84" s="75" t="s">
        <v>31</v>
      </c>
      <c r="D84" s="73"/>
      <c r="E84" s="73"/>
      <c r="F84" s="192" t="str">
        <f>IF(E18="","",E18)</f>
        <v/>
      </c>
      <c r="G84" s="73"/>
      <c r="H84" s="73"/>
      <c r="I84" s="190"/>
      <c r="J84" s="73"/>
      <c r="K84" s="73"/>
      <c r="L84" s="71"/>
    </row>
    <row r="85" s="1" customFormat="1" ht="10.32" customHeight="1">
      <c r="B85" s="45"/>
      <c r="C85" s="73"/>
      <c r="D85" s="73"/>
      <c r="E85" s="73"/>
      <c r="F85" s="73"/>
      <c r="G85" s="73"/>
      <c r="H85" s="73"/>
      <c r="I85" s="190"/>
      <c r="J85" s="73"/>
      <c r="K85" s="73"/>
      <c r="L85" s="71"/>
    </row>
    <row r="86" s="9" customFormat="1" ht="29.28" customHeight="1">
      <c r="B86" s="194"/>
      <c r="C86" s="195" t="s">
        <v>153</v>
      </c>
      <c r="D86" s="196" t="s">
        <v>56</v>
      </c>
      <c r="E86" s="196" t="s">
        <v>52</v>
      </c>
      <c r="F86" s="196" t="s">
        <v>154</v>
      </c>
      <c r="G86" s="196" t="s">
        <v>155</v>
      </c>
      <c r="H86" s="196" t="s">
        <v>156</v>
      </c>
      <c r="I86" s="197" t="s">
        <v>157</v>
      </c>
      <c r="J86" s="196" t="s">
        <v>143</v>
      </c>
      <c r="K86" s="198" t="s">
        <v>158</v>
      </c>
      <c r="L86" s="199"/>
      <c r="M86" s="101" t="s">
        <v>159</v>
      </c>
      <c r="N86" s="102" t="s">
        <v>41</v>
      </c>
      <c r="O86" s="102" t="s">
        <v>160</v>
      </c>
      <c r="P86" s="102" t="s">
        <v>161</v>
      </c>
      <c r="Q86" s="102" t="s">
        <v>162</v>
      </c>
      <c r="R86" s="102" t="s">
        <v>163</v>
      </c>
      <c r="S86" s="102" t="s">
        <v>164</v>
      </c>
      <c r="T86" s="103" t="s">
        <v>165</v>
      </c>
    </row>
    <row r="87" s="1" customFormat="1" ht="29.28" customHeight="1">
      <c r="B87" s="45"/>
      <c r="C87" s="107" t="s">
        <v>144</v>
      </c>
      <c r="D87" s="73"/>
      <c r="E87" s="73"/>
      <c r="F87" s="73"/>
      <c r="G87" s="73"/>
      <c r="H87" s="73"/>
      <c r="I87" s="190"/>
      <c r="J87" s="200">
        <f>BK87</f>
        <v>0</v>
      </c>
      <c r="K87" s="73"/>
      <c r="L87" s="71"/>
      <c r="M87" s="104"/>
      <c r="N87" s="105"/>
      <c r="O87" s="105"/>
      <c r="P87" s="201">
        <f>P88+P109+P161+P163</f>
        <v>0</v>
      </c>
      <c r="Q87" s="105"/>
      <c r="R87" s="201">
        <f>R88+R109+R161+R163</f>
        <v>0</v>
      </c>
      <c r="S87" s="105"/>
      <c r="T87" s="202">
        <f>T88+T109+T161+T163</f>
        <v>0</v>
      </c>
      <c r="AT87" s="23" t="s">
        <v>70</v>
      </c>
      <c r="AU87" s="23" t="s">
        <v>145</v>
      </c>
      <c r="BK87" s="203">
        <f>BK88+BK109+BK161+BK163</f>
        <v>0</v>
      </c>
    </row>
    <row r="88" s="10" customFormat="1" ht="37.44" customHeight="1">
      <c r="B88" s="204"/>
      <c r="C88" s="205"/>
      <c r="D88" s="206" t="s">
        <v>70</v>
      </c>
      <c r="E88" s="207" t="s">
        <v>166</v>
      </c>
      <c r="F88" s="207" t="s">
        <v>167</v>
      </c>
      <c r="G88" s="205"/>
      <c r="H88" s="205"/>
      <c r="I88" s="208"/>
      <c r="J88" s="209">
        <f>BK88</f>
        <v>0</v>
      </c>
      <c r="K88" s="205"/>
      <c r="L88" s="210"/>
      <c r="M88" s="211"/>
      <c r="N88" s="212"/>
      <c r="O88" s="212"/>
      <c r="P88" s="213">
        <f>P89+P107</f>
        <v>0</v>
      </c>
      <c r="Q88" s="212"/>
      <c r="R88" s="213">
        <f>R89+R107</f>
        <v>0</v>
      </c>
      <c r="S88" s="212"/>
      <c r="T88" s="214">
        <f>T89+T107</f>
        <v>0</v>
      </c>
      <c r="AR88" s="215" t="s">
        <v>79</v>
      </c>
      <c r="AT88" s="216" t="s">
        <v>70</v>
      </c>
      <c r="AU88" s="216" t="s">
        <v>71</v>
      </c>
      <c r="AY88" s="215" t="s">
        <v>168</v>
      </c>
      <c r="BK88" s="217">
        <f>BK89+BK107</f>
        <v>0</v>
      </c>
    </row>
    <row r="89" s="10" customFormat="1" ht="19.92" customHeight="1">
      <c r="B89" s="204"/>
      <c r="C89" s="205"/>
      <c r="D89" s="206" t="s">
        <v>70</v>
      </c>
      <c r="E89" s="218" t="s">
        <v>79</v>
      </c>
      <c r="F89" s="218" t="s">
        <v>169</v>
      </c>
      <c r="G89" s="205"/>
      <c r="H89" s="205"/>
      <c r="I89" s="208"/>
      <c r="J89" s="219">
        <f>BK89</f>
        <v>0</v>
      </c>
      <c r="K89" s="205"/>
      <c r="L89" s="210"/>
      <c r="M89" s="211"/>
      <c r="N89" s="212"/>
      <c r="O89" s="212"/>
      <c r="P89" s="213">
        <f>SUM(P90:P106)</f>
        <v>0</v>
      </c>
      <c r="Q89" s="212"/>
      <c r="R89" s="213">
        <f>SUM(R90:R106)</f>
        <v>0</v>
      </c>
      <c r="S89" s="212"/>
      <c r="T89" s="214">
        <f>SUM(T90:T106)</f>
        <v>0</v>
      </c>
      <c r="AR89" s="215" t="s">
        <v>79</v>
      </c>
      <c r="AT89" s="216" t="s">
        <v>70</v>
      </c>
      <c r="AU89" s="216" t="s">
        <v>79</v>
      </c>
      <c r="AY89" s="215" t="s">
        <v>168</v>
      </c>
      <c r="BK89" s="217">
        <f>SUM(BK90:BK106)</f>
        <v>0</v>
      </c>
    </row>
    <row r="90" s="1" customFormat="1" ht="25.5" customHeight="1">
      <c r="B90" s="45"/>
      <c r="C90" s="220" t="s">
        <v>79</v>
      </c>
      <c r="D90" s="220" t="s">
        <v>170</v>
      </c>
      <c r="E90" s="221" t="s">
        <v>2222</v>
      </c>
      <c r="F90" s="222" t="s">
        <v>2223</v>
      </c>
      <c r="G90" s="223" t="s">
        <v>205</v>
      </c>
      <c r="H90" s="224">
        <v>27.359999999999999</v>
      </c>
      <c r="I90" s="225"/>
      <c r="J90" s="226">
        <f>ROUND(I90*H90,2)</f>
        <v>0</v>
      </c>
      <c r="K90" s="222" t="s">
        <v>174</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81</v>
      </c>
    </row>
    <row r="91" s="1" customFormat="1" ht="38.25" customHeight="1">
      <c r="B91" s="45"/>
      <c r="C91" s="220" t="s">
        <v>81</v>
      </c>
      <c r="D91" s="220" t="s">
        <v>170</v>
      </c>
      <c r="E91" s="221" t="s">
        <v>2224</v>
      </c>
      <c r="F91" s="222" t="s">
        <v>2225</v>
      </c>
      <c r="G91" s="223" t="s">
        <v>205</v>
      </c>
      <c r="H91" s="224">
        <v>8.2080000000000002</v>
      </c>
      <c r="I91" s="225"/>
      <c r="J91" s="226">
        <f>ROUND(I91*H91,2)</f>
        <v>0</v>
      </c>
      <c r="K91" s="222" t="s">
        <v>174</v>
      </c>
      <c r="L91" s="71"/>
      <c r="M91" s="227" t="s">
        <v>21</v>
      </c>
      <c r="N91" s="228" t="s">
        <v>42</v>
      </c>
      <c r="O91" s="46"/>
      <c r="P91" s="229">
        <f>O91*H91</f>
        <v>0</v>
      </c>
      <c r="Q91" s="229">
        <v>0</v>
      </c>
      <c r="R91" s="229">
        <f>Q91*H91</f>
        <v>0</v>
      </c>
      <c r="S91" s="229">
        <v>0</v>
      </c>
      <c r="T91" s="230">
        <f>S91*H91</f>
        <v>0</v>
      </c>
      <c r="AR91" s="23" t="s">
        <v>175</v>
      </c>
      <c r="AT91" s="23" t="s">
        <v>170</v>
      </c>
      <c r="AU91" s="23" t="s">
        <v>81</v>
      </c>
      <c r="AY91" s="23" t="s">
        <v>168</v>
      </c>
      <c r="BE91" s="231">
        <f>IF(N91="základní",J91,0)</f>
        <v>0</v>
      </c>
      <c r="BF91" s="231">
        <f>IF(N91="snížená",J91,0)</f>
        <v>0</v>
      </c>
      <c r="BG91" s="231">
        <f>IF(N91="zákl. přenesená",J91,0)</f>
        <v>0</v>
      </c>
      <c r="BH91" s="231">
        <f>IF(N91="sníž. přenesená",J91,0)</f>
        <v>0</v>
      </c>
      <c r="BI91" s="231">
        <f>IF(N91="nulová",J91,0)</f>
        <v>0</v>
      </c>
      <c r="BJ91" s="23" t="s">
        <v>79</v>
      </c>
      <c r="BK91" s="231">
        <f>ROUND(I91*H91,2)</f>
        <v>0</v>
      </c>
      <c r="BL91" s="23" t="s">
        <v>175</v>
      </c>
      <c r="BM91" s="23" t="s">
        <v>175</v>
      </c>
    </row>
    <row r="92" s="11" customFormat="1">
      <c r="B92" s="235"/>
      <c r="C92" s="236"/>
      <c r="D92" s="232" t="s">
        <v>182</v>
      </c>
      <c r="E92" s="237" t="s">
        <v>21</v>
      </c>
      <c r="F92" s="238" t="s">
        <v>2226</v>
      </c>
      <c r="G92" s="236"/>
      <c r="H92" s="239">
        <v>8.2080000000000002</v>
      </c>
      <c r="I92" s="240"/>
      <c r="J92" s="236"/>
      <c r="K92" s="236"/>
      <c r="L92" s="241"/>
      <c r="M92" s="242"/>
      <c r="N92" s="243"/>
      <c r="O92" s="243"/>
      <c r="P92" s="243"/>
      <c r="Q92" s="243"/>
      <c r="R92" s="243"/>
      <c r="S92" s="243"/>
      <c r="T92" s="244"/>
      <c r="AT92" s="245" t="s">
        <v>182</v>
      </c>
      <c r="AU92" s="245" t="s">
        <v>81</v>
      </c>
      <c r="AV92" s="11" t="s">
        <v>81</v>
      </c>
      <c r="AW92" s="11" t="s">
        <v>34</v>
      </c>
      <c r="AX92" s="11" t="s">
        <v>71</v>
      </c>
      <c r="AY92" s="245" t="s">
        <v>168</v>
      </c>
    </row>
    <row r="93" s="12" customFormat="1">
      <c r="B93" s="246"/>
      <c r="C93" s="247"/>
      <c r="D93" s="232" t="s">
        <v>182</v>
      </c>
      <c r="E93" s="248" t="s">
        <v>21</v>
      </c>
      <c r="F93" s="249" t="s">
        <v>184</v>
      </c>
      <c r="G93" s="247"/>
      <c r="H93" s="250">
        <v>8.2080000000000002</v>
      </c>
      <c r="I93" s="251"/>
      <c r="J93" s="247"/>
      <c r="K93" s="247"/>
      <c r="L93" s="252"/>
      <c r="M93" s="253"/>
      <c r="N93" s="254"/>
      <c r="O93" s="254"/>
      <c r="P93" s="254"/>
      <c r="Q93" s="254"/>
      <c r="R93" s="254"/>
      <c r="S93" s="254"/>
      <c r="T93" s="255"/>
      <c r="AT93" s="256" t="s">
        <v>182</v>
      </c>
      <c r="AU93" s="256" t="s">
        <v>81</v>
      </c>
      <c r="AV93" s="12" t="s">
        <v>175</v>
      </c>
      <c r="AW93" s="12" t="s">
        <v>34</v>
      </c>
      <c r="AX93" s="12" t="s">
        <v>79</v>
      </c>
      <c r="AY93" s="256" t="s">
        <v>168</v>
      </c>
    </row>
    <row r="94" s="1" customFormat="1" ht="38.25" customHeight="1">
      <c r="B94" s="45"/>
      <c r="C94" s="220" t="s">
        <v>185</v>
      </c>
      <c r="D94" s="220" t="s">
        <v>170</v>
      </c>
      <c r="E94" s="221" t="s">
        <v>1819</v>
      </c>
      <c r="F94" s="222" t="s">
        <v>1820</v>
      </c>
      <c r="G94" s="223" t="s">
        <v>205</v>
      </c>
      <c r="H94" s="224">
        <v>27.359999999999999</v>
      </c>
      <c r="I94" s="225"/>
      <c r="J94" s="226">
        <f>ROUND(I94*H94,2)</f>
        <v>0</v>
      </c>
      <c r="K94" s="222" t="s">
        <v>174</v>
      </c>
      <c r="L94" s="71"/>
      <c r="M94" s="227" t="s">
        <v>21</v>
      </c>
      <c r="N94" s="228" t="s">
        <v>42</v>
      </c>
      <c r="O94" s="46"/>
      <c r="P94" s="229">
        <f>O94*H94</f>
        <v>0</v>
      </c>
      <c r="Q94" s="229">
        <v>0</v>
      </c>
      <c r="R94" s="229">
        <f>Q94*H94</f>
        <v>0</v>
      </c>
      <c r="S94" s="229">
        <v>0</v>
      </c>
      <c r="T94" s="230">
        <f>S94*H94</f>
        <v>0</v>
      </c>
      <c r="AR94" s="23" t="s">
        <v>175</v>
      </c>
      <c r="AT94" s="23" t="s">
        <v>170</v>
      </c>
      <c r="AU94" s="23" t="s">
        <v>81</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175</v>
      </c>
      <c r="BM94" s="23" t="s">
        <v>198</v>
      </c>
    </row>
    <row r="95" s="1" customFormat="1" ht="38.25" customHeight="1">
      <c r="B95" s="45"/>
      <c r="C95" s="220" t="s">
        <v>175</v>
      </c>
      <c r="D95" s="220" t="s">
        <v>170</v>
      </c>
      <c r="E95" s="221" t="s">
        <v>1821</v>
      </c>
      <c r="F95" s="222" t="s">
        <v>1822</v>
      </c>
      <c r="G95" s="223" t="s">
        <v>205</v>
      </c>
      <c r="H95" s="224">
        <v>31.920000000000002</v>
      </c>
      <c r="I95" s="225"/>
      <c r="J95" s="226">
        <f>ROUND(I95*H95,2)</f>
        <v>0</v>
      </c>
      <c r="K95" s="222" t="s">
        <v>174</v>
      </c>
      <c r="L95" s="71"/>
      <c r="M95" s="227" t="s">
        <v>21</v>
      </c>
      <c r="N95" s="228" t="s">
        <v>42</v>
      </c>
      <c r="O95" s="46"/>
      <c r="P95" s="229">
        <f>O95*H95</f>
        <v>0</v>
      </c>
      <c r="Q95" s="229">
        <v>0</v>
      </c>
      <c r="R95" s="229">
        <f>Q95*H95</f>
        <v>0</v>
      </c>
      <c r="S95" s="229">
        <v>0</v>
      </c>
      <c r="T95" s="230">
        <f>S95*H95</f>
        <v>0</v>
      </c>
      <c r="AR95" s="23" t="s">
        <v>175</v>
      </c>
      <c r="AT95" s="23" t="s">
        <v>170</v>
      </c>
      <c r="AU95" s="23" t="s">
        <v>81</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175</v>
      </c>
      <c r="BM95" s="23" t="s">
        <v>208</v>
      </c>
    </row>
    <row r="96" s="1" customFormat="1" ht="38.25" customHeight="1">
      <c r="B96" s="45"/>
      <c r="C96" s="220" t="s">
        <v>192</v>
      </c>
      <c r="D96" s="220" t="s">
        <v>170</v>
      </c>
      <c r="E96" s="221" t="s">
        <v>213</v>
      </c>
      <c r="F96" s="222" t="s">
        <v>214</v>
      </c>
      <c r="G96" s="223" t="s">
        <v>205</v>
      </c>
      <c r="H96" s="224">
        <v>11.4</v>
      </c>
      <c r="I96" s="225"/>
      <c r="J96" s="226">
        <f>ROUND(I96*H96,2)</f>
        <v>0</v>
      </c>
      <c r="K96" s="222" t="s">
        <v>174</v>
      </c>
      <c r="L96" s="71"/>
      <c r="M96" s="227" t="s">
        <v>21</v>
      </c>
      <c r="N96" s="228" t="s">
        <v>42</v>
      </c>
      <c r="O96" s="46"/>
      <c r="P96" s="229">
        <f>O96*H96</f>
        <v>0</v>
      </c>
      <c r="Q96" s="229">
        <v>0</v>
      </c>
      <c r="R96" s="229">
        <f>Q96*H96</f>
        <v>0</v>
      </c>
      <c r="S96" s="229">
        <v>0</v>
      </c>
      <c r="T96" s="230">
        <f>S96*H96</f>
        <v>0</v>
      </c>
      <c r="AR96" s="23" t="s">
        <v>175</v>
      </c>
      <c r="AT96" s="23" t="s">
        <v>170</v>
      </c>
      <c r="AU96" s="23" t="s">
        <v>81</v>
      </c>
      <c r="AY96" s="23" t="s">
        <v>168</v>
      </c>
      <c r="BE96" s="231">
        <f>IF(N96="základní",J96,0)</f>
        <v>0</v>
      </c>
      <c r="BF96" s="231">
        <f>IF(N96="snížená",J96,0)</f>
        <v>0</v>
      </c>
      <c r="BG96" s="231">
        <f>IF(N96="zákl. přenesená",J96,0)</f>
        <v>0</v>
      </c>
      <c r="BH96" s="231">
        <f>IF(N96="sníž. přenesená",J96,0)</f>
        <v>0</v>
      </c>
      <c r="BI96" s="231">
        <f>IF(N96="nulová",J96,0)</f>
        <v>0</v>
      </c>
      <c r="BJ96" s="23" t="s">
        <v>79</v>
      </c>
      <c r="BK96" s="231">
        <f>ROUND(I96*H96,2)</f>
        <v>0</v>
      </c>
      <c r="BL96" s="23" t="s">
        <v>175</v>
      </c>
      <c r="BM96" s="23" t="s">
        <v>217</v>
      </c>
    </row>
    <row r="97" s="1" customFormat="1" ht="25.5" customHeight="1">
      <c r="B97" s="45"/>
      <c r="C97" s="220" t="s">
        <v>198</v>
      </c>
      <c r="D97" s="220" t="s">
        <v>170</v>
      </c>
      <c r="E97" s="221" t="s">
        <v>413</v>
      </c>
      <c r="F97" s="222" t="s">
        <v>414</v>
      </c>
      <c r="G97" s="223" t="s">
        <v>205</v>
      </c>
      <c r="H97" s="224">
        <v>27.359999999999999</v>
      </c>
      <c r="I97" s="225"/>
      <c r="J97" s="226">
        <f>ROUND(I97*H97,2)</f>
        <v>0</v>
      </c>
      <c r="K97" s="222" t="s">
        <v>174</v>
      </c>
      <c r="L97" s="71"/>
      <c r="M97" s="227" t="s">
        <v>21</v>
      </c>
      <c r="N97" s="228" t="s">
        <v>42</v>
      </c>
      <c r="O97" s="46"/>
      <c r="P97" s="229">
        <f>O97*H97</f>
        <v>0</v>
      </c>
      <c r="Q97" s="229">
        <v>0</v>
      </c>
      <c r="R97" s="229">
        <f>Q97*H97</f>
        <v>0</v>
      </c>
      <c r="S97" s="229">
        <v>0</v>
      </c>
      <c r="T97" s="230">
        <f>S97*H97</f>
        <v>0</v>
      </c>
      <c r="AR97" s="23" t="s">
        <v>175</v>
      </c>
      <c r="AT97" s="23" t="s">
        <v>170</v>
      </c>
      <c r="AU97" s="23" t="s">
        <v>81</v>
      </c>
      <c r="AY97" s="23" t="s">
        <v>168</v>
      </c>
      <c r="BE97" s="231">
        <f>IF(N97="základní",J97,0)</f>
        <v>0</v>
      </c>
      <c r="BF97" s="231">
        <f>IF(N97="snížená",J97,0)</f>
        <v>0</v>
      </c>
      <c r="BG97" s="231">
        <f>IF(N97="zákl. přenesená",J97,0)</f>
        <v>0</v>
      </c>
      <c r="BH97" s="231">
        <f>IF(N97="sníž. přenesená",J97,0)</f>
        <v>0</v>
      </c>
      <c r="BI97" s="231">
        <f>IF(N97="nulová",J97,0)</f>
        <v>0</v>
      </c>
      <c r="BJ97" s="23" t="s">
        <v>79</v>
      </c>
      <c r="BK97" s="231">
        <f>ROUND(I97*H97,2)</f>
        <v>0</v>
      </c>
      <c r="BL97" s="23" t="s">
        <v>175</v>
      </c>
      <c r="BM97" s="23" t="s">
        <v>227</v>
      </c>
    </row>
    <row r="98" s="1" customFormat="1" ht="16.5" customHeight="1">
      <c r="B98" s="45"/>
      <c r="C98" s="220" t="s">
        <v>202</v>
      </c>
      <c r="D98" s="220" t="s">
        <v>170</v>
      </c>
      <c r="E98" s="221" t="s">
        <v>228</v>
      </c>
      <c r="F98" s="222" t="s">
        <v>229</v>
      </c>
      <c r="G98" s="223" t="s">
        <v>205</v>
      </c>
      <c r="H98" s="224">
        <v>11.4</v>
      </c>
      <c r="I98" s="225"/>
      <c r="J98" s="226">
        <f>ROUND(I98*H98,2)</f>
        <v>0</v>
      </c>
      <c r="K98" s="222" t="s">
        <v>174</v>
      </c>
      <c r="L98" s="71"/>
      <c r="M98" s="227" t="s">
        <v>21</v>
      </c>
      <c r="N98" s="228" t="s">
        <v>42</v>
      </c>
      <c r="O98" s="46"/>
      <c r="P98" s="229">
        <f>O98*H98</f>
        <v>0</v>
      </c>
      <c r="Q98" s="229">
        <v>0</v>
      </c>
      <c r="R98" s="229">
        <f>Q98*H98</f>
        <v>0</v>
      </c>
      <c r="S98" s="229">
        <v>0</v>
      </c>
      <c r="T98" s="230">
        <f>S98*H98</f>
        <v>0</v>
      </c>
      <c r="AR98" s="23" t="s">
        <v>175</v>
      </c>
      <c r="AT98" s="23" t="s">
        <v>170</v>
      </c>
      <c r="AU98" s="23" t="s">
        <v>81</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239</v>
      </c>
    </row>
    <row r="99" s="1" customFormat="1" ht="25.5" customHeight="1">
      <c r="B99" s="45"/>
      <c r="C99" s="220" t="s">
        <v>208</v>
      </c>
      <c r="D99" s="220" t="s">
        <v>170</v>
      </c>
      <c r="E99" s="221" t="s">
        <v>233</v>
      </c>
      <c r="F99" s="222" t="s">
        <v>234</v>
      </c>
      <c r="G99" s="223" t="s">
        <v>235</v>
      </c>
      <c r="H99" s="224">
        <v>22.800000000000001</v>
      </c>
      <c r="I99" s="225"/>
      <c r="J99" s="226">
        <f>ROUND(I99*H99,2)</f>
        <v>0</v>
      </c>
      <c r="K99" s="222" t="s">
        <v>174</v>
      </c>
      <c r="L99" s="71"/>
      <c r="M99" s="227" t="s">
        <v>21</v>
      </c>
      <c r="N99" s="228" t="s">
        <v>42</v>
      </c>
      <c r="O99" s="46"/>
      <c r="P99" s="229">
        <f>O99*H99</f>
        <v>0</v>
      </c>
      <c r="Q99" s="229">
        <v>0</v>
      </c>
      <c r="R99" s="229">
        <f>Q99*H99</f>
        <v>0</v>
      </c>
      <c r="S99" s="229">
        <v>0</v>
      </c>
      <c r="T99" s="230">
        <f>S99*H99</f>
        <v>0</v>
      </c>
      <c r="AR99" s="23" t="s">
        <v>175</v>
      </c>
      <c r="AT99" s="23" t="s">
        <v>170</v>
      </c>
      <c r="AU99" s="23" t="s">
        <v>81</v>
      </c>
      <c r="AY99" s="23" t="s">
        <v>168</v>
      </c>
      <c r="BE99" s="231">
        <f>IF(N99="základní",J99,0)</f>
        <v>0</v>
      </c>
      <c r="BF99" s="231">
        <f>IF(N99="snížená",J99,0)</f>
        <v>0</v>
      </c>
      <c r="BG99" s="231">
        <f>IF(N99="zákl. přenesená",J99,0)</f>
        <v>0</v>
      </c>
      <c r="BH99" s="231">
        <f>IF(N99="sníž. přenesená",J99,0)</f>
        <v>0</v>
      </c>
      <c r="BI99" s="231">
        <f>IF(N99="nulová",J99,0)</f>
        <v>0</v>
      </c>
      <c r="BJ99" s="23" t="s">
        <v>79</v>
      </c>
      <c r="BK99" s="231">
        <f>ROUND(I99*H99,2)</f>
        <v>0</v>
      </c>
      <c r="BL99" s="23" t="s">
        <v>175</v>
      </c>
      <c r="BM99" s="23" t="s">
        <v>249</v>
      </c>
    </row>
    <row r="100" s="11" customFormat="1">
      <c r="B100" s="235"/>
      <c r="C100" s="236"/>
      <c r="D100" s="232" t="s">
        <v>182</v>
      </c>
      <c r="E100" s="237" t="s">
        <v>21</v>
      </c>
      <c r="F100" s="238" t="s">
        <v>2227</v>
      </c>
      <c r="G100" s="236"/>
      <c r="H100" s="239">
        <v>22.800000000000001</v>
      </c>
      <c r="I100" s="240"/>
      <c r="J100" s="236"/>
      <c r="K100" s="236"/>
      <c r="L100" s="241"/>
      <c r="M100" s="242"/>
      <c r="N100" s="243"/>
      <c r="O100" s="243"/>
      <c r="P100" s="243"/>
      <c r="Q100" s="243"/>
      <c r="R100" s="243"/>
      <c r="S100" s="243"/>
      <c r="T100" s="244"/>
      <c r="AT100" s="245" t="s">
        <v>182</v>
      </c>
      <c r="AU100" s="245" t="s">
        <v>81</v>
      </c>
      <c r="AV100" s="11" t="s">
        <v>81</v>
      </c>
      <c r="AW100" s="11" t="s">
        <v>34</v>
      </c>
      <c r="AX100" s="11" t="s">
        <v>71</v>
      </c>
      <c r="AY100" s="245" t="s">
        <v>168</v>
      </c>
    </row>
    <row r="101" s="12" customFormat="1">
      <c r="B101" s="246"/>
      <c r="C101" s="247"/>
      <c r="D101" s="232" t="s">
        <v>182</v>
      </c>
      <c r="E101" s="248" t="s">
        <v>21</v>
      </c>
      <c r="F101" s="249" t="s">
        <v>184</v>
      </c>
      <c r="G101" s="247"/>
      <c r="H101" s="250">
        <v>22.800000000000001</v>
      </c>
      <c r="I101" s="251"/>
      <c r="J101" s="247"/>
      <c r="K101" s="247"/>
      <c r="L101" s="252"/>
      <c r="M101" s="253"/>
      <c r="N101" s="254"/>
      <c r="O101" s="254"/>
      <c r="P101" s="254"/>
      <c r="Q101" s="254"/>
      <c r="R101" s="254"/>
      <c r="S101" s="254"/>
      <c r="T101" s="255"/>
      <c r="AT101" s="256" t="s">
        <v>182</v>
      </c>
      <c r="AU101" s="256" t="s">
        <v>81</v>
      </c>
      <c r="AV101" s="12" t="s">
        <v>175</v>
      </c>
      <c r="AW101" s="12" t="s">
        <v>34</v>
      </c>
      <c r="AX101" s="12" t="s">
        <v>79</v>
      </c>
      <c r="AY101" s="256" t="s">
        <v>168</v>
      </c>
    </row>
    <row r="102" s="1" customFormat="1" ht="25.5" customHeight="1">
      <c r="B102" s="45"/>
      <c r="C102" s="220" t="s">
        <v>212</v>
      </c>
      <c r="D102" s="220" t="s">
        <v>170</v>
      </c>
      <c r="E102" s="221" t="s">
        <v>1825</v>
      </c>
      <c r="F102" s="222" t="s">
        <v>1826</v>
      </c>
      <c r="G102" s="223" t="s">
        <v>205</v>
      </c>
      <c r="H102" s="224">
        <v>15.960000000000001</v>
      </c>
      <c r="I102" s="225"/>
      <c r="J102" s="226">
        <f>ROUND(I102*H102,2)</f>
        <v>0</v>
      </c>
      <c r="K102" s="222" t="s">
        <v>174</v>
      </c>
      <c r="L102" s="71"/>
      <c r="M102" s="227" t="s">
        <v>21</v>
      </c>
      <c r="N102" s="228" t="s">
        <v>42</v>
      </c>
      <c r="O102" s="46"/>
      <c r="P102" s="229">
        <f>O102*H102</f>
        <v>0</v>
      </c>
      <c r="Q102" s="229">
        <v>0</v>
      </c>
      <c r="R102" s="229">
        <f>Q102*H102</f>
        <v>0</v>
      </c>
      <c r="S102" s="229">
        <v>0</v>
      </c>
      <c r="T102" s="230">
        <f>S102*H102</f>
        <v>0</v>
      </c>
      <c r="AR102" s="23" t="s">
        <v>175</v>
      </c>
      <c r="AT102" s="23" t="s">
        <v>170</v>
      </c>
      <c r="AU102" s="23" t="s">
        <v>81</v>
      </c>
      <c r="AY102" s="23" t="s">
        <v>168</v>
      </c>
      <c r="BE102" s="231">
        <f>IF(N102="základní",J102,0)</f>
        <v>0</v>
      </c>
      <c r="BF102" s="231">
        <f>IF(N102="snížená",J102,0)</f>
        <v>0</v>
      </c>
      <c r="BG102" s="231">
        <f>IF(N102="zákl. přenesená",J102,0)</f>
        <v>0</v>
      </c>
      <c r="BH102" s="231">
        <f>IF(N102="sníž. přenesená",J102,0)</f>
        <v>0</v>
      </c>
      <c r="BI102" s="231">
        <f>IF(N102="nulová",J102,0)</f>
        <v>0</v>
      </c>
      <c r="BJ102" s="23" t="s">
        <v>79</v>
      </c>
      <c r="BK102" s="231">
        <f>ROUND(I102*H102,2)</f>
        <v>0</v>
      </c>
      <c r="BL102" s="23" t="s">
        <v>175</v>
      </c>
      <c r="BM102" s="23" t="s">
        <v>258</v>
      </c>
    </row>
    <row r="103" s="1" customFormat="1" ht="38.25" customHeight="1">
      <c r="B103" s="45"/>
      <c r="C103" s="220" t="s">
        <v>217</v>
      </c>
      <c r="D103" s="220" t="s">
        <v>170</v>
      </c>
      <c r="E103" s="221" t="s">
        <v>1827</v>
      </c>
      <c r="F103" s="222" t="s">
        <v>1828</v>
      </c>
      <c r="G103" s="223" t="s">
        <v>205</v>
      </c>
      <c r="H103" s="224">
        <v>9.1199999999999992</v>
      </c>
      <c r="I103" s="225"/>
      <c r="J103" s="226">
        <f>ROUND(I103*H103,2)</f>
        <v>0</v>
      </c>
      <c r="K103" s="222" t="s">
        <v>174</v>
      </c>
      <c r="L103" s="71"/>
      <c r="M103" s="227" t="s">
        <v>21</v>
      </c>
      <c r="N103" s="228" t="s">
        <v>42</v>
      </c>
      <c r="O103" s="46"/>
      <c r="P103" s="229">
        <f>O103*H103</f>
        <v>0</v>
      </c>
      <c r="Q103" s="229">
        <v>0</v>
      </c>
      <c r="R103" s="229">
        <f>Q103*H103</f>
        <v>0</v>
      </c>
      <c r="S103" s="229">
        <v>0</v>
      </c>
      <c r="T103" s="230">
        <f>S103*H103</f>
        <v>0</v>
      </c>
      <c r="AR103" s="23" t="s">
        <v>175</v>
      </c>
      <c r="AT103" s="23" t="s">
        <v>170</v>
      </c>
      <c r="AU103" s="23" t="s">
        <v>81</v>
      </c>
      <c r="AY103" s="23" t="s">
        <v>168</v>
      </c>
      <c r="BE103" s="231">
        <f>IF(N103="základní",J103,0)</f>
        <v>0</v>
      </c>
      <c r="BF103" s="231">
        <f>IF(N103="snížená",J103,0)</f>
        <v>0</v>
      </c>
      <c r="BG103" s="231">
        <f>IF(N103="zákl. přenesená",J103,0)</f>
        <v>0</v>
      </c>
      <c r="BH103" s="231">
        <f>IF(N103="sníž. přenesená",J103,0)</f>
        <v>0</v>
      </c>
      <c r="BI103" s="231">
        <f>IF(N103="nulová",J103,0)</f>
        <v>0</v>
      </c>
      <c r="BJ103" s="23" t="s">
        <v>79</v>
      </c>
      <c r="BK103" s="231">
        <f>ROUND(I103*H103,2)</f>
        <v>0</v>
      </c>
      <c r="BL103" s="23" t="s">
        <v>175</v>
      </c>
      <c r="BM103" s="23" t="s">
        <v>269</v>
      </c>
    </row>
    <row r="104" s="1" customFormat="1" ht="16.5" customHeight="1">
      <c r="B104" s="45"/>
      <c r="C104" s="257" t="s">
        <v>222</v>
      </c>
      <c r="D104" s="257" t="s">
        <v>259</v>
      </c>
      <c r="E104" s="258" t="s">
        <v>1830</v>
      </c>
      <c r="F104" s="259" t="s">
        <v>1831</v>
      </c>
      <c r="G104" s="260" t="s">
        <v>235</v>
      </c>
      <c r="H104" s="261">
        <v>18.239999999999998</v>
      </c>
      <c r="I104" s="262"/>
      <c r="J104" s="263">
        <f>ROUND(I104*H104,2)</f>
        <v>0</v>
      </c>
      <c r="K104" s="259" t="s">
        <v>174</v>
      </c>
      <c r="L104" s="264"/>
      <c r="M104" s="265" t="s">
        <v>21</v>
      </c>
      <c r="N104" s="266" t="s">
        <v>42</v>
      </c>
      <c r="O104" s="46"/>
      <c r="P104" s="229">
        <f>O104*H104</f>
        <v>0</v>
      </c>
      <c r="Q104" s="229">
        <v>0</v>
      </c>
      <c r="R104" s="229">
        <f>Q104*H104</f>
        <v>0</v>
      </c>
      <c r="S104" s="229">
        <v>0</v>
      </c>
      <c r="T104" s="230">
        <f>S104*H104</f>
        <v>0</v>
      </c>
      <c r="AR104" s="23" t="s">
        <v>208</v>
      </c>
      <c r="AT104" s="23" t="s">
        <v>259</v>
      </c>
      <c r="AU104" s="23" t="s">
        <v>81</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278</v>
      </c>
    </row>
    <row r="105" s="11" customFormat="1">
      <c r="B105" s="235"/>
      <c r="C105" s="236"/>
      <c r="D105" s="232" t="s">
        <v>182</v>
      </c>
      <c r="E105" s="237" t="s">
        <v>21</v>
      </c>
      <c r="F105" s="238" t="s">
        <v>2228</v>
      </c>
      <c r="G105" s="236"/>
      <c r="H105" s="239">
        <v>18.239999999999998</v>
      </c>
      <c r="I105" s="240"/>
      <c r="J105" s="236"/>
      <c r="K105" s="236"/>
      <c r="L105" s="241"/>
      <c r="M105" s="242"/>
      <c r="N105" s="243"/>
      <c r="O105" s="243"/>
      <c r="P105" s="243"/>
      <c r="Q105" s="243"/>
      <c r="R105" s="243"/>
      <c r="S105" s="243"/>
      <c r="T105" s="244"/>
      <c r="AT105" s="245" t="s">
        <v>182</v>
      </c>
      <c r="AU105" s="245" t="s">
        <v>81</v>
      </c>
      <c r="AV105" s="11" t="s">
        <v>81</v>
      </c>
      <c r="AW105" s="11" t="s">
        <v>34</v>
      </c>
      <c r="AX105" s="11" t="s">
        <v>71</v>
      </c>
      <c r="AY105" s="245" t="s">
        <v>168</v>
      </c>
    </row>
    <row r="106" s="12" customFormat="1">
      <c r="B106" s="246"/>
      <c r="C106" s="247"/>
      <c r="D106" s="232" t="s">
        <v>182</v>
      </c>
      <c r="E106" s="248" t="s">
        <v>21</v>
      </c>
      <c r="F106" s="249" t="s">
        <v>184</v>
      </c>
      <c r="G106" s="247"/>
      <c r="H106" s="250">
        <v>18.239999999999998</v>
      </c>
      <c r="I106" s="251"/>
      <c r="J106" s="247"/>
      <c r="K106" s="247"/>
      <c r="L106" s="252"/>
      <c r="M106" s="253"/>
      <c r="N106" s="254"/>
      <c r="O106" s="254"/>
      <c r="P106" s="254"/>
      <c r="Q106" s="254"/>
      <c r="R106" s="254"/>
      <c r="S106" s="254"/>
      <c r="T106" s="255"/>
      <c r="AT106" s="256" t="s">
        <v>182</v>
      </c>
      <c r="AU106" s="256" t="s">
        <v>81</v>
      </c>
      <c r="AV106" s="12" t="s">
        <v>175</v>
      </c>
      <c r="AW106" s="12" t="s">
        <v>34</v>
      </c>
      <c r="AX106" s="12" t="s">
        <v>79</v>
      </c>
      <c r="AY106" s="256" t="s">
        <v>168</v>
      </c>
    </row>
    <row r="107" s="10" customFormat="1" ht="29.88" customHeight="1">
      <c r="B107" s="204"/>
      <c r="C107" s="205"/>
      <c r="D107" s="206" t="s">
        <v>70</v>
      </c>
      <c r="E107" s="218" t="s">
        <v>175</v>
      </c>
      <c r="F107" s="218" t="s">
        <v>472</v>
      </c>
      <c r="G107" s="205"/>
      <c r="H107" s="205"/>
      <c r="I107" s="208"/>
      <c r="J107" s="219">
        <f>BK107</f>
        <v>0</v>
      </c>
      <c r="K107" s="205"/>
      <c r="L107" s="210"/>
      <c r="M107" s="211"/>
      <c r="N107" s="212"/>
      <c r="O107" s="212"/>
      <c r="P107" s="213">
        <f>P108</f>
        <v>0</v>
      </c>
      <c r="Q107" s="212"/>
      <c r="R107" s="213">
        <f>R108</f>
        <v>0</v>
      </c>
      <c r="S107" s="212"/>
      <c r="T107" s="214">
        <f>T108</f>
        <v>0</v>
      </c>
      <c r="AR107" s="215" t="s">
        <v>79</v>
      </c>
      <c r="AT107" s="216" t="s">
        <v>70</v>
      </c>
      <c r="AU107" s="216" t="s">
        <v>79</v>
      </c>
      <c r="AY107" s="215" t="s">
        <v>168</v>
      </c>
      <c r="BK107" s="217">
        <f>BK108</f>
        <v>0</v>
      </c>
    </row>
    <row r="108" s="1" customFormat="1" ht="25.5" customHeight="1">
      <c r="B108" s="45"/>
      <c r="C108" s="220" t="s">
        <v>227</v>
      </c>
      <c r="D108" s="220" t="s">
        <v>170</v>
      </c>
      <c r="E108" s="221" t="s">
        <v>1834</v>
      </c>
      <c r="F108" s="222" t="s">
        <v>1835</v>
      </c>
      <c r="G108" s="223" t="s">
        <v>205</v>
      </c>
      <c r="H108" s="224">
        <v>2.2799999999999998</v>
      </c>
      <c r="I108" s="225"/>
      <c r="J108" s="226">
        <f>ROUND(I108*H108,2)</f>
        <v>0</v>
      </c>
      <c r="K108" s="222" t="s">
        <v>174</v>
      </c>
      <c r="L108" s="71"/>
      <c r="M108" s="227" t="s">
        <v>21</v>
      </c>
      <c r="N108" s="228" t="s">
        <v>42</v>
      </c>
      <c r="O108" s="46"/>
      <c r="P108" s="229">
        <f>O108*H108</f>
        <v>0</v>
      </c>
      <c r="Q108" s="229">
        <v>0</v>
      </c>
      <c r="R108" s="229">
        <f>Q108*H108</f>
        <v>0</v>
      </c>
      <c r="S108" s="229">
        <v>0</v>
      </c>
      <c r="T108" s="230">
        <f>S108*H108</f>
        <v>0</v>
      </c>
      <c r="AR108" s="23" t="s">
        <v>175</v>
      </c>
      <c r="AT108" s="23" t="s">
        <v>170</v>
      </c>
      <c r="AU108" s="23" t="s">
        <v>81</v>
      </c>
      <c r="AY108" s="23" t="s">
        <v>168</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175</v>
      </c>
      <c r="BM108" s="23" t="s">
        <v>288</v>
      </c>
    </row>
    <row r="109" s="10" customFormat="1" ht="37.44" customHeight="1">
      <c r="B109" s="204"/>
      <c r="C109" s="205"/>
      <c r="D109" s="206" t="s">
        <v>70</v>
      </c>
      <c r="E109" s="207" t="s">
        <v>569</v>
      </c>
      <c r="F109" s="207" t="s">
        <v>570</v>
      </c>
      <c r="G109" s="205"/>
      <c r="H109" s="205"/>
      <c r="I109" s="208"/>
      <c r="J109" s="209">
        <f>BK109</f>
        <v>0</v>
      </c>
      <c r="K109" s="205"/>
      <c r="L109" s="210"/>
      <c r="M109" s="211"/>
      <c r="N109" s="212"/>
      <c r="O109" s="212"/>
      <c r="P109" s="213">
        <f>P110+P126+P142+P157</f>
        <v>0</v>
      </c>
      <c r="Q109" s="212"/>
      <c r="R109" s="213">
        <f>R110+R126+R142+R157</f>
        <v>0</v>
      </c>
      <c r="S109" s="212"/>
      <c r="T109" s="214">
        <f>T110+T126+T142+T157</f>
        <v>0</v>
      </c>
      <c r="AR109" s="215" t="s">
        <v>81</v>
      </c>
      <c r="AT109" s="216" t="s">
        <v>70</v>
      </c>
      <c r="AU109" s="216" t="s">
        <v>71</v>
      </c>
      <c r="AY109" s="215" t="s">
        <v>168</v>
      </c>
      <c r="BK109" s="217">
        <f>BK110+BK126+BK142+BK157</f>
        <v>0</v>
      </c>
    </row>
    <row r="110" s="10" customFormat="1" ht="19.92" customHeight="1">
      <c r="B110" s="204"/>
      <c r="C110" s="205"/>
      <c r="D110" s="206" t="s">
        <v>70</v>
      </c>
      <c r="E110" s="218" t="s">
        <v>2229</v>
      </c>
      <c r="F110" s="218" t="s">
        <v>2230</v>
      </c>
      <c r="G110" s="205"/>
      <c r="H110" s="205"/>
      <c r="I110" s="208"/>
      <c r="J110" s="219">
        <f>BK110</f>
        <v>0</v>
      </c>
      <c r="K110" s="205"/>
      <c r="L110" s="210"/>
      <c r="M110" s="211"/>
      <c r="N110" s="212"/>
      <c r="O110" s="212"/>
      <c r="P110" s="213">
        <f>SUM(P111:P125)</f>
        <v>0</v>
      </c>
      <c r="Q110" s="212"/>
      <c r="R110" s="213">
        <f>SUM(R111:R125)</f>
        <v>0</v>
      </c>
      <c r="S110" s="212"/>
      <c r="T110" s="214">
        <f>SUM(T111:T125)</f>
        <v>0</v>
      </c>
      <c r="AR110" s="215" t="s">
        <v>81</v>
      </c>
      <c r="AT110" s="216" t="s">
        <v>70</v>
      </c>
      <c r="AU110" s="216" t="s">
        <v>79</v>
      </c>
      <c r="AY110" s="215" t="s">
        <v>168</v>
      </c>
      <c r="BK110" s="217">
        <f>SUM(BK111:BK125)</f>
        <v>0</v>
      </c>
    </row>
    <row r="111" s="1" customFormat="1" ht="16.5" customHeight="1">
      <c r="B111" s="45"/>
      <c r="C111" s="220" t="s">
        <v>232</v>
      </c>
      <c r="D111" s="220" t="s">
        <v>170</v>
      </c>
      <c r="E111" s="221" t="s">
        <v>2231</v>
      </c>
      <c r="F111" s="222" t="s">
        <v>2232</v>
      </c>
      <c r="G111" s="223" t="s">
        <v>195</v>
      </c>
      <c r="H111" s="224">
        <v>9</v>
      </c>
      <c r="I111" s="225"/>
      <c r="J111" s="226">
        <f>ROUND(I111*H111,2)</f>
        <v>0</v>
      </c>
      <c r="K111" s="222" t="s">
        <v>174</v>
      </c>
      <c r="L111" s="71"/>
      <c r="M111" s="227" t="s">
        <v>21</v>
      </c>
      <c r="N111" s="228" t="s">
        <v>42</v>
      </c>
      <c r="O111" s="46"/>
      <c r="P111" s="229">
        <f>O111*H111</f>
        <v>0</v>
      </c>
      <c r="Q111" s="229">
        <v>0</v>
      </c>
      <c r="R111" s="229">
        <f>Q111*H111</f>
        <v>0</v>
      </c>
      <c r="S111" s="229">
        <v>0</v>
      </c>
      <c r="T111" s="230">
        <f>S111*H111</f>
        <v>0</v>
      </c>
      <c r="AR111" s="23" t="s">
        <v>249</v>
      </c>
      <c r="AT111" s="23" t="s">
        <v>170</v>
      </c>
      <c r="AU111" s="23" t="s">
        <v>81</v>
      </c>
      <c r="AY111" s="23" t="s">
        <v>168</v>
      </c>
      <c r="BE111" s="231">
        <f>IF(N111="základní",J111,0)</f>
        <v>0</v>
      </c>
      <c r="BF111" s="231">
        <f>IF(N111="snížená",J111,0)</f>
        <v>0</v>
      </c>
      <c r="BG111" s="231">
        <f>IF(N111="zákl. přenesená",J111,0)</f>
        <v>0</v>
      </c>
      <c r="BH111" s="231">
        <f>IF(N111="sníž. přenesená",J111,0)</f>
        <v>0</v>
      </c>
      <c r="BI111" s="231">
        <f>IF(N111="nulová",J111,0)</f>
        <v>0</v>
      </c>
      <c r="BJ111" s="23" t="s">
        <v>79</v>
      </c>
      <c r="BK111" s="231">
        <f>ROUND(I111*H111,2)</f>
        <v>0</v>
      </c>
      <c r="BL111" s="23" t="s">
        <v>249</v>
      </c>
      <c r="BM111" s="23" t="s">
        <v>298</v>
      </c>
    </row>
    <row r="112" s="1" customFormat="1" ht="16.5" customHeight="1">
      <c r="B112" s="45"/>
      <c r="C112" s="220" t="s">
        <v>239</v>
      </c>
      <c r="D112" s="220" t="s">
        <v>170</v>
      </c>
      <c r="E112" s="221" t="s">
        <v>2233</v>
      </c>
      <c r="F112" s="222" t="s">
        <v>2234</v>
      </c>
      <c r="G112" s="223" t="s">
        <v>195</v>
      </c>
      <c r="H112" s="224">
        <v>20</v>
      </c>
      <c r="I112" s="225"/>
      <c r="J112" s="226">
        <f>ROUND(I112*H112,2)</f>
        <v>0</v>
      </c>
      <c r="K112" s="222" t="s">
        <v>174</v>
      </c>
      <c r="L112" s="71"/>
      <c r="M112" s="227" t="s">
        <v>21</v>
      </c>
      <c r="N112" s="228" t="s">
        <v>42</v>
      </c>
      <c r="O112" s="46"/>
      <c r="P112" s="229">
        <f>O112*H112</f>
        <v>0</v>
      </c>
      <c r="Q112" s="229">
        <v>0</v>
      </c>
      <c r="R112" s="229">
        <f>Q112*H112</f>
        <v>0</v>
      </c>
      <c r="S112" s="229">
        <v>0</v>
      </c>
      <c r="T112" s="230">
        <f>S112*H112</f>
        <v>0</v>
      </c>
      <c r="AR112" s="23" t="s">
        <v>249</v>
      </c>
      <c r="AT112" s="23" t="s">
        <v>170</v>
      </c>
      <c r="AU112" s="23" t="s">
        <v>81</v>
      </c>
      <c r="AY112" s="23" t="s">
        <v>168</v>
      </c>
      <c r="BE112" s="231">
        <f>IF(N112="základní",J112,0)</f>
        <v>0</v>
      </c>
      <c r="BF112" s="231">
        <f>IF(N112="snížená",J112,0)</f>
        <v>0</v>
      </c>
      <c r="BG112" s="231">
        <f>IF(N112="zákl. přenesená",J112,0)</f>
        <v>0</v>
      </c>
      <c r="BH112" s="231">
        <f>IF(N112="sníž. přenesená",J112,0)</f>
        <v>0</v>
      </c>
      <c r="BI112" s="231">
        <f>IF(N112="nulová",J112,0)</f>
        <v>0</v>
      </c>
      <c r="BJ112" s="23" t="s">
        <v>79</v>
      </c>
      <c r="BK112" s="231">
        <f>ROUND(I112*H112,2)</f>
        <v>0</v>
      </c>
      <c r="BL112" s="23" t="s">
        <v>249</v>
      </c>
      <c r="BM112" s="23" t="s">
        <v>308</v>
      </c>
    </row>
    <row r="113" s="1" customFormat="1" ht="16.5" customHeight="1">
      <c r="B113" s="45"/>
      <c r="C113" s="220" t="s">
        <v>10</v>
      </c>
      <c r="D113" s="220" t="s">
        <v>170</v>
      </c>
      <c r="E113" s="221" t="s">
        <v>2235</v>
      </c>
      <c r="F113" s="222" t="s">
        <v>2236</v>
      </c>
      <c r="G113" s="223" t="s">
        <v>195</v>
      </c>
      <c r="H113" s="224">
        <v>9</v>
      </c>
      <c r="I113" s="225"/>
      <c r="J113" s="226">
        <f>ROUND(I113*H113,2)</f>
        <v>0</v>
      </c>
      <c r="K113" s="222" t="s">
        <v>174</v>
      </c>
      <c r="L113" s="71"/>
      <c r="M113" s="227" t="s">
        <v>21</v>
      </c>
      <c r="N113" s="228" t="s">
        <v>42</v>
      </c>
      <c r="O113" s="46"/>
      <c r="P113" s="229">
        <f>O113*H113</f>
        <v>0</v>
      </c>
      <c r="Q113" s="229">
        <v>0</v>
      </c>
      <c r="R113" s="229">
        <f>Q113*H113</f>
        <v>0</v>
      </c>
      <c r="S113" s="229">
        <v>0</v>
      </c>
      <c r="T113" s="230">
        <f>S113*H113</f>
        <v>0</v>
      </c>
      <c r="AR113" s="23" t="s">
        <v>249</v>
      </c>
      <c r="AT113" s="23" t="s">
        <v>170</v>
      </c>
      <c r="AU113" s="23" t="s">
        <v>81</v>
      </c>
      <c r="AY113" s="23" t="s">
        <v>168</v>
      </c>
      <c r="BE113" s="231">
        <f>IF(N113="základní",J113,0)</f>
        <v>0</v>
      </c>
      <c r="BF113" s="231">
        <f>IF(N113="snížená",J113,0)</f>
        <v>0</v>
      </c>
      <c r="BG113" s="231">
        <f>IF(N113="zákl. přenesená",J113,0)</f>
        <v>0</v>
      </c>
      <c r="BH113" s="231">
        <f>IF(N113="sníž. přenesená",J113,0)</f>
        <v>0</v>
      </c>
      <c r="BI113" s="231">
        <f>IF(N113="nulová",J113,0)</f>
        <v>0</v>
      </c>
      <c r="BJ113" s="23" t="s">
        <v>79</v>
      </c>
      <c r="BK113" s="231">
        <f>ROUND(I113*H113,2)</f>
        <v>0</v>
      </c>
      <c r="BL113" s="23" t="s">
        <v>249</v>
      </c>
      <c r="BM113" s="23" t="s">
        <v>317</v>
      </c>
    </row>
    <row r="114" s="1" customFormat="1" ht="16.5" customHeight="1">
      <c r="B114" s="45"/>
      <c r="C114" s="220" t="s">
        <v>249</v>
      </c>
      <c r="D114" s="220" t="s">
        <v>170</v>
      </c>
      <c r="E114" s="221" t="s">
        <v>2237</v>
      </c>
      <c r="F114" s="222" t="s">
        <v>2238</v>
      </c>
      <c r="G114" s="223" t="s">
        <v>195</v>
      </c>
      <c r="H114" s="224">
        <v>10</v>
      </c>
      <c r="I114" s="225"/>
      <c r="J114" s="226">
        <f>ROUND(I114*H114,2)</f>
        <v>0</v>
      </c>
      <c r="K114" s="222" t="s">
        <v>174</v>
      </c>
      <c r="L114" s="71"/>
      <c r="M114" s="227" t="s">
        <v>21</v>
      </c>
      <c r="N114" s="228" t="s">
        <v>42</v>
      </c>
      <c r="O114" s="46"/>
      <c r="P114" s="229">
        <f>O114*H114</f>
        <v>0</v>
      </c>
      <c r="Q114" s="229">
        <v>0</v>
      </c>
      <c r="R114" s="229">
        <f>Q114*H114</f>
        <v>0</v>
      </c>
      <c r="S114" s="229">
        <v>0</v>
      </c>
      <c r="T114" s="230">
        <f>S114*H114</f>
        <v>0</v>
      </c>
      <c r="AR114" s="23" t="s">
        <v>249</v>
      </c>
      <c r="AT114" s="23" t="s">
        <v>170</v>
      </c>
      <c r="AU114" s="23" t="s">
        <v>81</v>
      </c>
      <c r="AY114" s="23" t="s">
        <v>168</v>
      </c>
      <c r="BE114" s="231">
        <f>IF(N114="základní",J114,0)</f>
        <v>0</v>
      </c>
      <c r="BF114" s="231">
        <f>IF(N114="snížená",J114,0)</f>
        <v>0</v>
      </c>
      <c r="BG114" s="231">
        <f>IF(N114="zákl. přenesená",J114,0)</f>
        <v>0</v>
      </c>
      <c r="BH114" s="231">
        <f>IF(N114="sníž. přenesená",J114,0)</f>
        <v>0</v>
      </c>
      <c r="BI114" s="231">
        <f>IF(N114="nulová",J114,0)</f>
        <v>0</v>
      </c>
      <c r="BJ114" s="23" t="s">
        <v>79</v>
      </c>
      <c r="BK114" s="231">
        <f>ROUND(I114*H114,2)</f>
        <v>0</v>
      </c>
      <c r="BL114" s="23" t="s">
        <v>249</v>
      </c>
      <c r="BM114" s="23" t="s">
        <v>328</v>
      </c>
    </row>
    <row r="115" s="1" customFormat="1" ht="16.5" customHeight="1">
      <c r="B115" s="45"/>
      <c r="C115" s="220" t="s">
        <v>253</v>
      </c>
      <c r="D115" s="220" t="s">
        <v>170</v>
      </c>
      <c r="E115" s="221" t="s">
        <v>2239</v>
      </c>
      <c r="F115" s="222" t="s">
        <v>2240</v>
      </c>
      <c r="G115" s="223" t="s">
        <v>195</v>
      </c>
      <c r="H115" s="224">
        <v>23</v>
      </c>
      <c r="I115" s="225"/>
      <c r="J115" s="226">
        <f>ROUND(I115*H115,2)</f>
        <v>0</v>
      </c>
      <c r="K115" s="222" t="s">
        <v>174</v>
      </c>
      <c r="L115" s="71"/>
      <c r="M115" s="227" t="s">
        <v>21</v>
      </c>
      <c r="N115" s="228" t="s">
        <v>42</v>
      </c>
      <c r="O115" s="46"/>
      <c r="P115" s="229">
        <f>O115*H115</f>
        <v>0</v>
      </c>
      <c r="Q115" s="229">
        <v>0</v>
      </c>
      <c r="R115" s="229">
        <f>Q115*H115</f>
        <v>0</v>
      </c>
      <c r="S115" s="229">
        <v>0</v>
      </c>
      <c r="T115" s="230">
        <f>S115*H115</f>
        <v>0</v>
      </c>
      <c r="AR115" s="23" t="s">
        <v>249</v>
      </c>
      <c r="AT115" s="23" t="s">
        <v>170</v>
      </c>
      <c r="AU115" s="23" t="s">
        <v>81</v>
      </c>
      <c r="AY115" s="23" t="s">
        <v>168</v>
      </c>
      <c r="BE115" s="231">
        <f>IF(N115="základní",J115,0)</f>
        <v>0</v>
      </c>
      <c r="BF115" s="231">
        <f>IF(N115="snížená",J115,0)</f>
        <v>0</v>
      </c>
      <c r="BG115" s="231">
        <f>IF(N115="zákl. přenesená",J115,0)</f>
        <v>0</v>
      </c>
      <c r="BH115" s="231">
        <f>IF(N115="sníž. přenesená",J115,0)</f>
        <v>0</v>
      </c>
      <c r="BI115" s="231">
        <f>IF(N115="nulová",J115,0)</f>
        <v>0</v>
      </c>
      <c r="BJ115" s="23" t="s">
        <v>79</v>
      </c>
      <c r="BK115" s="231">
        <f>ROUND(I115*H115,2)</f>
        <v>0</v>
      </c>
      <c r="BL115" s="23" t="s">
        <v>249</v>
      </c>
      <c r="BM115" s="23" t="s">
        <v>338</v>
      </c>
    </row>
    <row r="116" s="1" customFormat="1" ht="16.5" customHeight="1">
      <c r="B116" s="45"/>
      <c r="C116" s="220" t="s">
        <v>258</v>
      </c>
      <c r="D116" s="220" t="s">
        <v>170</v>
      </c>
      <c r="E116" s="221" t="s">
        <v>2241</v>
      </c>
      <c r="F116" s="222" t="s">
        <v>2242</v>
      </c>
      <c r="G116" s="223" t="s">
        <v>195</v>
      </c>
      <c r="H116" s="224">
        <v>5</v>
      </c>
      <c r="I116" s="225"/>
      <c r="J116" s="226">
        <f>ROUND(I116*H116,2)</f>
        <v>0</v>
      </c>
      <c r="K116" s="222" t="s">
        <v>174</v>
      </c>
      <c r="L116" s="71"/>
      <c r="M116" s="227" t="s">
        <v>21</v>
      </c>
      <c r="N116" s="228" t="s">
        <v>42</v>
      </c>
      <c r="O116" s="46"/>
      <c r="P116" s="229">
        <f>O116*H116</f>
        <v>0</v>
      </c>
      <c r="Q116" s="229">
        <v>0</v>
      </c>
      <c r="R116" s="229">
        <f>Q116*H116</f>
        <v>0</v>
      </c>
      <c r="S116" s="229">
        <v>0</v>
      </c>
      <c r="T116" s="230">
        <f>S116*H116</f>
        <v>0</v>
      </c>
      <c r="AR116" s="23" t="s">
        <v>249</v>
      </c>
      <c r="AT116" s="23" t="s">
        <v>170</v>
      </c>
      <c r="AU116" s="23" t="s">
        <v>81</v>
      </c>
      <c r="AY116" s="23" t="s">
        <v>168</v>
      </c>
      <c r="BE116" s="231">
        <f>IF(N116="základní",J116,0)</f>
        <v>0</v>
      </c>
      <c r="BF116" s="231">
        <f>IF(N116="snížená",J116,0)</f>
        <v>0</v>
      </c>
      <c r="BG116" s="231">
        <f>IF(N116="zákl. přenesená",J116,0)</f>
        <v>0</v>
      </c>
      <c r="BH116" s="231">
        <f>IF(N116="sníž. přenesená",J116,0)</f>
        <v>0</v>
      </c>
      <c r="BI116" s="231">
        <f>IF(N116="nulová",J116,0)</f>
        <v>0</v>
      </c>
      <c r="BJ116" s="23" t="s">
        <v>79</v>
      </c>
      <c r="BK116" s="231">
        <f>ROUND(I116*H116,2)</f>
        <v>0</v>
      </c>
      <c r="BL116" s="23" t="s">
        <v>249</v>
      </c>
      <c r="BM116" s="23" t="s">
        <v>348</v>
      </c>
    </row>
    <row r="117" s="1" customFormat="1" ht="25.5" customHeight="1">
      <c r="B117" s="45"/>
      <c r="C117" s="220" t="s">
        <v>264</v>
      </c>
      <c r="D117" s="220" t="s">
        <v>170</v>
      </c>
      <c r="E117" s="221" t="s">
        <v>2243</v>
      </c>
      <c r="F117" s="222" t="s">
        <v>2244</v>
      </c>
      <c r="G117" s="223" t="s">
        <v>466</v>
      </c>
      <c r="H117" s="224">
        <v>5</v>
      </c>
      <c r="I117" s="225"/>
      <c r="J117" s="226">
        <f>ROUND(I117*H117,2)</f>
        <v>0</v>
      </c>
      <c r="K117" s="222" t="s">
        <v>174</v>
      </c>
      <c r="L117" s="71"/>
      <c r="M117" s="227" t="s">
        <v>21</v>
      </c>
      <c r="N117" s="228" t="s">
        <v>42</v>
      </c>
      <c r="O117" s="46"/>
      <c r="P117" s="229">
        <f>O117*H117</f>
        <v>0</v>
      </c>
      <c r="Q117" s="229">
        <v>0</v>
      </c>
      <c r="R117" s="229">
        <f>Q117*H117</f>
        <v>0</v>
      </c>
      <c r="S117" s="229">
        <v>0</v>
      </c>
      <c r="T117" s="230">
        <f>S117*H117</f>
        <v>0</v>
      </c>
      <c r="AR117" s="23" t="s">
        <v>249</v>
      </c>
      <c r="AT117" s="23" t="s">
        <v>170</v>
      </c>
      <c r="AU117" s="23" t="s">
        <v>81</v>
      </c>
      <c r="AY117" s="23" t="s">
        <v>168</v>
      </c>
      <c r="BE117" s="231">
        <f>IF(N117="základní",J117,0)</f>
        <v>0</v>
      </c>
      <c r="BF117" s="231">
        <f>IF(N117="snížená",J117,0)</f>
        <v>0</v>
      </c>
      <c r="BG117" s="231">
        <f>IF(N117="zákl. přenesená",J117,0)</f>
        <v>0</v>
      </c>
      <c r="BH117" s="231">
        <f>IF(N117="sníž. přenesená",J117,0)</f>
        <v>0</v>
      </c>
      <c r="BI117" s="231">
        <f>IF(N117="nulová",J117,0)</f>
        <v>0</v>
      </c>
      <c r="BJ117" s="23" t="s">
        <v>79</v>
      </c>
      <c r="BK117" s="231">
        <f>ROUND(I117*H117,2)</f>
        <v>0</v>
      </c>
      <c r="BL117" s="23" t="s">
        <v>249</v>
      </c>
      <c r="BM117" s="23" t="s">
        <v>357</v>
      </c>
    </row>
    <row r="118" s="1" customFormat="1" ht="25.5" customHeight="1">
      <c r="B118" s="45"/>
      <c r="C118" s="220" t="s">
        <v>269</v>
      </c>
      <c r="D118" s="220" t="s">
        <v>170</v>
      </c>
      <c r="E118" s="221" t="s">
        <v>2245</v>
      </c>
      <c r="F118" s="222" t="s">
        <v>2246</v>
      </c>
      <c r="G118" s="223" t="s">
        <v>466</v>
      </c>
      <c r="H118" s="224">
        <v>4</v>
      </c>
      <c r="I118" s="225"/>
      <c r="J118" s="226">
        <f>ROUND(I118*H118,2)</f>
        <v>0</v>
      </c>
      <c r="K118" s="222" t="s">
        <v>174</v>
      </c>
      <c r="L118" s="71"/>
      <c r="M118" s="227" t="s">
        <v>21</v>
      </c>
      <c r="N118" s="228" t="s">
        <v>42</v>
      </c>
      <c r="O118" s="46"/>
      <c r="P118" s="229">
        <f>O118*H118</f>
        <v>0</v>
      </c>
      <c r="Q118" s="229">
        <v>0</v>
      </c>
      <c r="R118" s="229">
        <f>Q118*H118</f>
        <v>0</v>
      </c>
      <c r="S118" s="229">
        <v>0</v>
      </c>
      <c r="T118" s="230">
        <f>S118*H118</f>
        <v>0</v>
      </c>
      <c r="AR118" s="23" t="s">
        <v>249</v>
      </c>
      <c r="AT118" s="23" t="s">
        <v>170</v>
      </c>
      <c r="AU118" s="23" t="s">
        <v>81</v>
      </c>
      <c r="AY118" s="23" t="s">
        <v>168</v>
      </c>
      <c r="BE118" s="231">
        <f>IF(N118="základní",J118,0)</f>
        <v>0</v>
      </c>
      <c r="BF118" s="231">
        <f>IF(N118="snížená",J118,0)</f>
        <v>0</v>
      </c>
      <c r="BG118" s="231">
        <f>IF(N118="zákl. přenesená",J118,0)</f>
        <v>0</v>
      </c>
      <c r="BH118" s="231">
        <f>IF(N118="sníž. přenesená",J118,0)</f>
        <v>0</v>
      </c>
      <c r="BI118" s="231">
        <f>IF(N118="nulová",J118,0)</f>
        <v>0</v>
      </c>
      <c r="BJ118" s="23" t="s">
        <v>79</v>
      </c>
      <c r="BK118" s="231">
        <f>ROUND(I118*H118,2)</f>
        <v>0</v>
      </c>
      <c r="BL118" s="23" t="s">
        <v>249</v>
      </c>
      <c r="BM118" s="23" t="s">
        <v>366</v>
      </c>
    </row>
    <row r="119" s="1" customFormat="1" ht="16.5" customHeight="1">
      <c r="B119" s="45"/>
      <c r="C119" s="220" t="s">
        <v>9</v>
      </c>
      <c r="D119" s="220" t="s">
        <v>170</v>
      </c>
      <c r="E119" s="221" t="s">
        <v>2247</v>
      </c>
      <c r="F119" s="222" t="s">
        <v>2248</v>
      </c>
      <c r="G119" s="223" t="s">
        <v>466</v>
      </c>
      <c r="H119" s="224">
        <v>2</v>
      </c>
      <c r="I119" s="225"/>
      <c r="J119" s="226">
        <f>ROUND(I119*H119,2)</f>
        <v>0</v>
      </c>
      <c r="K119" s="222" t="s">
        <v>174</v>
      </c>
      <c r="L119" s="71"/>
      <c r="M119" s="227" t="s">
        <v>21</v>
      </c>
      <c r="N119" s="228" t="s">
        <v>42</v>
      </c>
      <c r="O119" s="46"/>
      <c r="P119" s="229">
        <f>O119*H119</f>
        <v>0</v>
      </c>
      <c r="Q119" s="229">
        <v>0</v>
      </c>
      <c r="R119" s="229">
        <f>Q119*H119</f>
        <v>0</v>
      </c>
      <c r="S119" s="229">
        <v>0</v>
      </c>
      <c r="T119" s="230">
        <f>S119*H119</f>
        <v>0</v>
      </c>
      <c r="AR119" s="23" t="s">
        <v>249</v>
      </c>
      <c r="AT119" s="23" t="s">
        <v>170</v>
      </c>
      <c r="AU119" s="23" t="s">
        <v>81</v>
      </c>
      <c r="AY119" s="23" t="s">
        <v>168</v>
      </c>
      <c r="BE119" s="231">
        <f>IF(N119="základní",J119,0)</f>
        <v>0</v>
      </c>
      <c r="BF119" s="231">
        <f>IF(N119="snížená",J119,0)</f>
        <v>0</v>
      </c>
      <c r="BG119" s="231">
        <f>IF(N119="zákl. přenesená",J119,0)</f>
        <v>0</v>
      </c>
      <c r="BH119" s="231">
        <f>IF(N119="sníž. přenesená",J119,0)</f>
        <v>0</v>
      </c>
      <c r="BI119" s="231">
        <f>IF(N119="nulová",J119,0)</f>
        <v>0</v>
      </c>
      <c r="BJ119" s="23" t="s">
        <v>79</v>
      </c>
      <c r="BK119" s="231">
        <f>ROUND(I119*H119,2)</f>
        <v>0</v>
      </c>
      <c r="BL119" s="23" t="s">
        <v>249</v>
      </c>
      <c r="BM119" s="23" t="s">
        <v>527</v>
      </c>
    </row>
    <row r="120" s="1" customFormat="1" ht="25.5" customHeight="1">
      <c r="B120" s="45"/>
      <c r="C120" s="220" t="s">
        <v>278</v>
      </c>
      <c r="D120" s="220" t="s">
        <v>170</v>
      </c>
      <c r="E120" s="221" t="s">
        <v>2249</v>
      </c>
      <c r="F120" s="222" t="s">
        <v>2250</v>
      </c>
      <c r="G120" s="223" t="s">
        <v>466</v>
      </c>
      <c r="H120" s="224">
        <v>1</v>
      </c>
      <c r="I120" s="225"/>
      <c r="J120" s="226">
        <f>ROUND(I120*H120,2)</f>
        <v>0</v>
      </c>
      <c r="K120" s="222" t="s">
        <v>174</v>
      </c>
      <c r="L120" s="71"/>
      <c r="M120" s="227" t="s">
        <v>21</v>
      </c>
      <c r="N120" s="228" t="s">
        <v>42</v>
      </c>
      <c r="O120" s="46"/>
      <c r="P120" s="229">
        <f>O120*H120</f>
        <v>0</v>
      </c>
      <c r="Q120" s="229">
        <v>0</v>
      </c>
      <c r="R120" s="229">
        <f>Q120*H120</f>
        <v>0</v>
      </c>
      <c r="S120" s="229">
        <v>0</v>
      </c>
      <c r="T120" s="230">
        <f>S120*H120</f>
        <v>0</v>
      </c>
      <c r="AR120" s="23" t="s">
        <v>249</v>
      </c>
      <c r="AT120" s="23" t="s">
        <v>170</v>
      </c>
      <c r="AU120" s="23" t="s">
        <v>81</v>
      </c>
      <c r="AY120" s="23" t="s">
        <v>168</v>
      </c>
      <c r="BE120" s="231">
        <f>IF(N120="základní",J120,0)</f>
        <v>0</v>
      </c>
      <c r="BF120" s="231">
        <f>IF(N120="snížená",J120,0)</f>
        <v>0</v>
      </c>
      <c r="BG120" s="231">
        <f>IF(N120="zákl. přenesená",J120,0)</f>
        <v>0</v>
      </c>
      <c r="BH120" s="231">
        <f>IF(N120="sníž. přenesená",J120,0)</f>
        <v>0</v>
      </c>
      <c r="BI120" s="231">
        <f>IF(N120="nulová",J120,0)</f>
        <v>0</v>
      </c>
      <c r="BJ120" s="23" t="s">
        <v>79</v>
      </c>
      <c r="BK120" s="231">
        <f>ROUND(I120*H120,2)</f>
        <v>0</v>
      </c>
      <c r="BL120" s="23" t="s">
        <v>249</v>
      </c>
      <c r="BM120" s="23" t="s">
        <v>537</v>
      </c>
    </row>
    <row r="121" s="1" customFormat="1" ht="16.5" customHeight="1">
      <c r="B121" s="45"/>
      <c r="C121" s="220" t="s">
        <v>283</v>
      </c>
      <c r="D121" s="220" t="s">
        <v>170</v>
      </c>
      <c r="E121" s="221" t="s">
        <v>2251</v>
      </c>
      <c r="F121" s="222" t="s">
        <v>2252</v>
      </c>
      <c r="G121" s="223" t="s">
        <v>466</v>
      </c>
      <c r="H121" s="224">
        <v>3</v>
      </c>
      <c r="I121" s="225"/>
      <c r="J121" s="226">
        <f>ROUND(I121*H121,2)</f>
        <v>0</v>
      </c>
      <c r="K121" s="222" t="s">
        <v>174</v>
      </c>
      <c r="L121" s="71"/>
      <c r="M121" s="227" t="s">
        <v>21</v>
      </c>
      <c r="N121" s="228" t="s">
        <v>42</v>
      </c>
      <c r="O121" s="46"/>
      <c r="P121" s="229">
        <f>O121*H121</f>
        <v>0</v>
      </c>
      <c r="Q121" s="229">
        <v>0</v>
      </c>
      <c r="R121" s="229">
        <f>Q121*H121</f>
        <v>0</v>
      </c>
      <c r="S121" s="229">
        <v>0</v>
      </c>
      <c r="T121" s="230">
        <f>S121*H121</f>
        <v>0</v>
      </c>
      <c r="AR121" s="23" t="s">
        <v>249</v>
      </c>
      <c r="AT121" s="23" t="s">
        <v>170</v>
      </c>
      <c r="AU121" s="23" t="s">
        <v>81</v>
      </c>
      <c r="AY121" s="23" t="s">
        <v>168</v>
      </c>
      <c r="BE121" s="231">
        <f>IF(N121="základní",J121,0)</f>
        <v>0</v>
      </c>
      <c r="BF121" s="231">
        <f>IF(N121="snížená",J121,0)</f>
        <v>0</v>
      </c>
      <c r="BG121" s="231">
        <f>IF(N121="zákl. přenesená",J121,0)</f>
        <v>0</v>
      </c>
      <c r="BH121" s="231">
        <f>IF(N121="sníž. přenesená",J121,0)</f>
        <v>0</v>
      </c>
      <c r="BI121" s="231">
        <f>IF(N121="nulová",J121,0)</f>
        <v>0</v>
      </c>
      <c r="BJ121" s="23" t="s">
        <v>79</v>
      </c>
      <c r="BK121" s="231">
        <f>ROUND(I121*H121,2)</f>
        <v>0</v>
      </c>
      <c r="BL121" s="23" t="s">
        <v>249</v>
      </c>
      <c r="BM121" s="23" t="s">
        <v>545</v>
      </c>
    </row>
    <row r="122" s="1" customFormat="1" ht="16.5" customHeight="1">
      <c r="B122" s="45"/>
      <c r="C122" s="220" t="s">
        <v>288</v>
      </c>
      <c r="D122" s="220" t="s">
        <v>170</v>
      </c>
      <c r="E122" s="221" t="s">
        <v>2253</v>
      </c>
      <c r="F122" s="222" t="s">
        <v>2254</v>
      </c>
      <c r="G122" s="223" t="s">
        <v>195</v>
      </c>
      <c r="H122" s="224">
        <v>48</v>
      </c>
      <c r="I122" s="225"/>
      <c r="J122" s="226">
        <f>ROUND(I122*H122,2)</f>
        <v>0</v>
      </c>
      <c r="K122" s="222" t="s">
        <v>174</v>
      </c>
      <c r="L122" s="71"/>
      <c r="M122" s="227" t="s">
        <v>21</v>
      </c>
      <c r="N122" s="228" t="s">
        <v>42</v>
      </c>
      <c r="O122" s="46"/>
      <c r="P122" s="229">
        <f>O122*H122</f>
        <v>0</v>
      </c>
      <c r="Q122" s="229">
        <v>0</v>
      </c>
      <c r="R122" s="229">
        <f>Q122*H122</f>
        <v>0</v>
      </c>
      <c r="S122" s="229">
        <v>0</v>
      </c>
      <c r="T122" s="230">
        <f>S122*H122</f>
        <v>0</v>
      </c>
      <c r="AR122" s="23" t="s">
        <v>249</v>
      </c>
      <c r="AT122" s="23" t="s">
        <v>170</v>
      </c>
      <c r="AU122" s="23" t="s">
        <v>81</v>
      </c>
      <c r="AY122" s="23" t="s">
        <v>168</v>
      </c>
      <c r="BE122" s="231">
        <f>IF(N122="základní",J122,0)</f>
        <v>0</v>
      </c>
      <c r="BF122" s="231">
        <f>IF(N122="snížená",J122,0)</f>
        <v>0</v>
      </c>
      <c r="BG122" s="231">
        <f>IF(N122="zákl. přenesená",J122,0)</f>
        <v>0</v>
      </c>
      <c r="BH122" s="231">
        <f>IF(N122="sníž. přenesená",J122,0)</f>
        <v>0</v>
      </c>
      <c r="BI122" s="231">
        <f>IF(N122="nulová",J122,0)</f>
        <v>0</v>
      </c>
      <c r="BJ122" s="23" t="s">
        <v>79</v>
      </c>
      <c r="BK122" s="231">
        <f>ROUND(I122*H122,2)</f>
        <v>0</v>
      </c>
      <c r="BL122" s="23" t="s">
        <v>249</v>
      </c>
      <c r="BM122" s="23" t="s">
        <v>554</v>
      </c>
    </row>
    <row r="123" s="1" customFormat="1" ht="16.5" customHeight="1">
      <c r="B123" s="45"/>
      <c r="C123" s="220" t="s">
        <v>293</v>
      </c>
      <c r="D123" s="220" t="s">
        <v>170</v>
      </c>
      <c r="E123" s="221" t="s">
        <v>2255</v>
      </c>
      <c r="F123" s="222" t="s">
        <v>2256</v>
      </c>
      <c r="G123" s="223" t="s">
        <v>195</v>
      </c>
      <c r="H123" s="224">
        <v>18</v>
      </c>
      <c r="I123" s="225"/>
      <c r="J123" s="226">
        <f>ROUND(I123*H123,2)</f>
        <v>0</v>
      </c>
      <c r="K123" s="222" t="s">
        <v>174</v>
      </c>
      <c r="L123" s="71"/>
      <c r="M123" s="227" t="s">
        <v>21</v>
      </c>
      <c r="N123" s="228" t="s">
        <v>42</v>
      </c>
      <c r="O123" s="46"/>
      <c r="P123" s="229">
        <f>O123*H123</f>
        <v>0</v>
      </c>
      <c r="Q123" s="229">
        <v>0</v>
      </c>
      <c r="R123" s="229">
        <f>Q123*H123</f>
        <v>0</v>
      </c>
      <c r="S123" s="229">
        <v>0</v>
      </c>
      <c r="T123" s="230">
        <f>S123*H123</f>
        <v>0</v>
      </c>
      <c r="AR123" s="23" t="s">
        <v>249</v>
      </c>
      <c r="AT123" s="23" t="s">
        <v>170</v>
      </c>
      <c r="AU123" s="23" t="s">
        <v>81</v>
      </c>
      <c r="AY123" s="23" t="s">
        <v>168</v>
      </c>
      <c r="BE123" s="231">
        <f>IF(N123="základní",J123,0)</f>
        <v>0</v>
      </c>
      <c r="BF123" s="231">
        <f>IF(N123="snížená",J123,0)</f>
        <v>0</v>
      </c>
      <c r="BG123" s="231">
        <f>IF(N123="zákl. přenesená",J123,0)</f>
        <v>0</v>
      </c>
      <c r="BH123" s="231">
        <f>IF(N123="sníž. přenesená",J123,0)</f>
        <v>0</v>
      </c>
      <c r="BI123" s="231">
        <f>IF(N123="nulová",J123,0)</f>
        <v>0</v>
      </c>
      <c r="BJ123" s="23" t="s">
        <v>79</v>
      </c>
      <c r="BK123" s="231">
        <f>ROUND(I123*H123,2)</f>
        <v>0</v>
      </c>
      <c r="BL123" s="23" t="s">
        <v>249</v>
      </c>
      <c r="BM123" s="23" t="s">
        <v>564</v>
      </c>
    </row>
    <row r="124" s="1" customFormat="1" ht="38.25" customHeight="1">
      <c r="B124" s="45"/>
      <c r="C124" s="220" t="s">
        <v>298</v>
      </c>
      <c r="D124" s="220" t="s">
        <v>170</v>
      </c>
      <c r="E124" s="221" t="s">
        <v>2257</v>
      </c>
      <c r="F124" s="222" t="s">
        <v>2258</v>
      </c>
      <c r="G124" s="223" t="s">
        <v>235</v>
      </c>
      <c r="H124" s="224">
        <v>0.123</v>
      </c>
      <c r="I124" s="225"/>
      <c r="J124" s="226">
        <f>ROUND(I124*H124,2)</f>
        <v>0</v>
      </c>
      <c r="K124" s="222" t="s">
        <v>174</v>
      </c>
      <c r="L124" s="71"/>
      <c r="M124" s="227" t="s">
        <v>21</v>
      </c>
      <c r="N124" s="228" t="s">
        <v>42</v>
      </c>
      <c r="O124" s="46"/>
      <c r="P124" s="229">
        <f>O124*H124</f>
        <v>0</v>
      </c>
      <c r="Q124" s="229">
        <v>0</v>
      </c>
      <c r="R124" s="229">
        <f>Q124*H124</f>
        <v>0</v>
      </c>
      <c r="S124" s="229">
        <v>0</v>
      </c>
      <c r="T124" s="230">
        <f>S124*H124</f>
        <v>0</v>
      </c>
      <c r="AR124" s="23" t="s">
        <v>249</v>
      </c>
      <c r="AT124" s="23" t="s">
        <v>170</v>
      </c>
      <c r="AU124" s="23" t="s">
        <v>81</v>
      </c>
      <c r="AY124" s="23" t="s">
        <v>168</v>
      </c>
      <c r="BE124" s="231">
        <f>IF(N124="základní",J124,0)</f>
        <v>0</v>
      </c>
      <c r="BF124" s="231">
        <f>IF(N124="snížená",J124,0)</f>
        <v>0</v>
      </c>
      <c r="BG124" s="231">
        <f>IF(N124="zákl. přenesená",J124,0)</f>
        <v>0</v>
      </c>
      <c r="BH124" s="231">
        <f>IF(N124="sníž. přenesená",J124,0)</f>
        <v>0</v>
      </c>
      <c r="BI124" s="231">
        <f>IF(N124="nulová",J124,0)</f>
        <v>0</v>
      </c>
      <c r="BJ124" s="23" t="s">
        <v>79</v>
      </c>
      <c r="BK124" s="231">
        <f>ROUND(I124*H124,2)</f>
        <v>0</v>
      </c>
      <c r="BL124" s="23" t="s">
        <v>249</v>
      </c>
      <c r="BM124" s="23" t="s">
        <v>578</v>
      </c>
    </row>
    <row r="125" s="1" customFormat="1" ht="38.25" customHeight="1">
      <c r="B125" s="45"/>
      <c r="C125" s="220" t="s">
        <v>303</v>
      </c>
      <c r="D125" s="220" t="s">
        <v>170</v>
      </c>
      <c r="E125" s="221" t="s">
        <v>2259</v>
      </c>
      <c r="F125" s="222" t="s">
        <v>2260</v>
      </c>
      <c r="G125" s="223" t="s">
        <v>235</v>
      </c>
      <c r="H125" s="224">
        <v>0.123</v>
      </c>
      <c r="I125" s="225"/>
      <c r="J125" s="226">
        <f>ROUND(I125*H125,2)</f>
        <v>0</v>
      </c>
      <c r="K125" s="222" t="s">
        <v>174</v>
      </c>
      <c r="L125" s="71"/>
      <c r="M125" s="227" t="s">
        <v>21</v>
      </c>
      <c r="N125" s="228" t="s">
        <v>42</v>
      </c>
      <c r="O125" s="46"/>
      <c r="P125" s="229">
        <f>O125*H125</f>
        <v>0</v>
      </c>
      <c r="Q125" s="229">
        <v>0</v>
      </c>
      <c r="R125" s="229">
        <f>Q125*H125</f>
        <v>0</v>
      </c>
      <c r="S125" s="229">
        <v>0</v>
      </c>
      <c r="T125" s="230">
        <f>S125*H125</f>
        <v>0</v>
      </c>
      <c r="AR125" s="23" t="s">
        <v>249</v>
      </c>
      <c r="AT125" s="23" t="s">
        <v>170</v>
      </c>
      <c r="AU125" s="23" t="s">
        <v>81</v>
      </c>
      <c r="AY125" s="23" t="s">
        <v>168</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249</v>
      </c>
      <c r="BM125" s="23" t="s">
        <v>586</v>
      </c>
    </row>
    <row r="126" s="10" customFormat="1" ht="29.88" customHeight="1">
      <c r="B126" s="204"/>
      <c r="C126" s="205"/>
      <c r="D126" s="206" t="s">
        <v>70</v>
      </c>
      <c r="E126" s="218" t="s">
        <v>2160</v>
      </c>
      <c r="F126" s="218" t="s">
        <v>2161</v>
      </c>
      <c r="G126" s="205"/>
      <c r="H126" s="205"/>
      <c r="I126" s="208"/>
      <c r="J126" s="219">
        <f>BK126</f>
        <v>0</v>
      </c>
      <c r="K126" s="205"/>
      <c r="L126" s="210"/>
      <c r="M126" s="211"/>
      <c r="N126" s="212"/>
      <c r="O126" s="212"/>
      <c r="P126" s="213">
        <f>SUM(P127:P141)</f>
        <v>0</v>
      </c>
      <c r="Q126" s="212"/>
      <c r="R126" s="213">
        <f>SUM(R127:R141)</f>
        <v>0</v>
      </c>
      <c r="S126" s="212"/>
      <c r="T126" s="214">
        <f>SUM(T127:T141)</f>
        <v>0</v>
      </c>
      <c r="AR126" s="215" t="s">
        <v>81</v>
      </c>
      <c r="AT126" s="216" t="s">
        <v>70</v>
      </c>
      <c r="AU126" s="216" t="s">
        <v>79</v>
      </c>
      <c r="AY126" s="215" t="s">
        <v>168</v>
      </c>
      <c r="BK126" s="217">
        <f>SUM(BK127:BK141)</f>
        <v>0</v>
      </c>
    </row>
    <row r="127" s="1" customFormat="1" ht="25.5" customHeight="1">
      <c r="B127" s="45"/>
      <c r="C127" s="220" t="s">
        <v>308</v>
      </c>
      <c r="D127" s="220" t="s">
        <v>170</v>
      </c>
      <c r="E127" s="221" t="s">
        <v>2261</v>
      </c>
      <c r="F127" s="222" t="s">
        <v>2262</v>
      </c>
      <c r="G127" s="223" t="s">
        <v>195</v>
      </c>
      <c r="H127" s="224">
        <v>36</v>
      </c>
      <c r="I127" s="225"/>
      <c r="J127" s="226">
        <f>ROUND(I127*H127,2)</f>
        <v>0</v>
      </c>
      <c r="K127" s="222" t="s">
        <v>174</v>
      </c>
      <c r="L127" s="71"/>
      <c r="M127" s="227" t="s">
        <v>21</v>
      </c>
      <c r="N127" s="228" t="s">
        <v>42</v>
      </c>
      <c r="O127" s="46"/>
      <c r="P127" s="229">
        <f>O127*H127</f>
        <v>0</v>
      </c>
      <c r="Q127" s="229">
        <v>0</v>
      </c>
      <c r="R127" s="229">
        <f>Q127*H127</f>
        <v>0</v>
      </c>
      <c r="S127" s="229">
        <v>0</v>
      </c>
      <c r="T127" s="230">
        <f>S127*H127</f>
        <v>0</v>
      </c>
      <c r="AR127" s="23" t="s">
        <v>249</v>
      </c>
      <c r="AT127" s="23" t="s">
        <v>170</v>
      </c>
      <c r="AU127" s="23" t="s">
        <v>81</v>
      </c>
      <c r="AY127" s="23" t="s">
        <v>168</v>
      </c>
      <c r="BE127" s="231">
        <f>IF(N127="základní",J127,0)</f>
        <v>0</v>
      </c>
      <c r="BF127" s="231">
        <f>IF(N127="snížená",J127,0)</f>
        <v>0</v>
      </c>
      <c r="BG127" s="231">
        <f>IF(N127="zákl. přenesená",J127,0)</f>
        <v>0</v>
      </c>
      <c r="BH127" s="231">
        <f>IF(N127="sníž. přenesená",J127,0)</f>
        <v>0</v>
      </c>
      <c r="BI127" s="231">
        <f>IF(N127="nulová",J127,0)</f>
        <v>0</v>
      </c>
      <c r="BJ127" s="23" t="s">
        <v>79</v>
      </c>
      <c r="BK127" s="231">
        <f>ROUND(I127*H127,2)</f>
        <v>0</v>
      </c>
      <c r="BL127" s="23" t="s">
        <v>249</v>
      </c>
      <c r="BM127" s="23" t="s">
        <v>595</v>
      </c>
    </row>
    <row r="128" s="1" customFormat="1" ht="38.25" customHeight="1">
      <c r="B128" s="45"/>
      <c r="C128" s="220" t="s">
        <v>312</v>
      </c>
      <c r="D128" s="220" t="s">
        <v>170</v>
      </c>
      <c r="E128" s="221" t="s">
        <v>2263</v>
      </c>
      <c r="F128" s="222" t="s">
        <v>2264</v>
      </c>
      <c r="G128" s="223" t="s">
        <v>195</v>
      </c>
      <c r="H128" s="224">
        <v>24</v>
      </c>
      <c r="I128" s="225"/>
      <c r="J128" s="226">
        <f>ROUND(I128*H128,2)</f>
        <v>0</v>
      </c>
      <c r="K128" s="222" t="s">
        <v>174</v>
      </c>
      <c r="L128" s="71"/>
      <c r="M128" s="227" t="s">
        <v>21</v>
      </c>
      <c r="N128" s="228" t="s">
        <v>42</v>
      </c>
      <c r="O128" s="46"/>
      <c r="P128" s="229">
        <f>O128*H128</f>
        <v>0</v>
      </c>
      <c r="Q128" s="229">
        <v>0</v>
      </c>
      <c r="R128" s="229">
        <f>Q128*H128</f>
        <v>0</v>
      </c>
      <c r="S128" s="229">
        <v>0</v>
      </c>
      <c r="T128" s="230">
        <f>S128*H128</f>
        <v>0</v>
      </c>
      <c r="AR128" s="23" t="s">
        <v>249</v>
      </c>
      <c r="AT128" s="23" t="s">
        <v>170</v>
      </c>
      <c r="AU128" s="23" t="s">
        <v>81</v>
      </c>
      <c r="AY128" s="23" t="s">
        <v>168</v>
      </c>
      <c r="BE128" s="231">
        <f>IF(N128="základní",J128,0)</f>
        <v>0</v>
      </c>
      <c r="BF128" s="231">
        <f>IF(N128="snížená",J128,0)</f>
        <v>0</v>
      </c>
      <c r="BG128" s="231">
        <f>IF(N128="zákl. přenesená",J128,0)</f>
        <v>0</v>
      </c>
      <c r="BH128" s="231">
        <f>IF(N128="sníž. přenesená",J128,0)</f>
        <v>0</v>
      </c>
      <c r="BI128" s="231">
        <f>IF(N128="nulová",J128,0)</f>
        <v>0</v>
      </c>
      <c r="BJ128" s="23" t="s">
        <v>79</v>
      </c>
      <c r="BK128" s="231">
        <f>ROUND(I128*H128,2)</f>
        <v>0</v>
      </c>
      <c r="BL128" s="23" t="s">
        <v>249</v>
      </c>
      <c r="BM128" s="23" t="s">
        <v>604</v>
      </c>
    </row>
    <row r="129" s="1" customFormat="1" ht="38.25" customHeight="1">
      <c r="B129" s="45"/>
      <c r="C129" s="220" t="s">
        <v>317</v>
      </c>
      <c r="D129" s="220" t="s">
        <v>170</v>
      </c>
      <c r="E129" s="221" t="s">
        <v>2265</v>
      </c>
      <c r="F129" s="222" t="s">
        <v>2266</v>
      </c>
      <c r="G129" s="223" t="s">
        <v>195</v>
      </c>
      <c r="H129" s="224">
        <v>12</v>
      </c>
      <c r="I129" s="225"/>
      <c r="J129" s="226">
        <f>ROUND(I129*H129,2)</f>
        <v>0</v>
      </c>
      <c r="K129" s="222" t="s">
        <v>174</v>
      </c>
      <c r="L129" s="71"/>
      <c r="M129" s="227" t="s">
        <v>21</v>
      </c>
      <c r="N129" s="228" t="s">
        <v>42</v>
      </c>
      <c r="O129" s="46"/>
      <c r="P129" s="229">
        <f>O129*H129</f>
        <v>0</v>
      </c>
      <c r="Q129" s="229">
        <v>0</v>
      </c>
      <c r="R129" s="229">
        <f>Q129*H129</f>
        <v>0</v>
      </c>
      <c r="S129" s="229">
        <v>0</v>
      </c>
      <c r="T129" s="230">
        <f>S129*H129</f>
        <v>0</v>
      </c>
      <c r="AR129" s="23" t="s">
        <v>249</v>
      </c>
      <c r="AT129" s="23" t="s">
        <v>170</v>
      </c>
      <c r="AU129" s="23" t="s">
        <v>81</v>
      </c>
      <c r="AY129" s="23" t="s">
        <v>168</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249</v>
      </c>
      <c r="BM129" s="23" t="s">
        <v>612</v>
      </c>
    </row>
    <row r="130" s="1" customFormat="1" ht="16.5" customHeight="1">
      <c r="B130" s="45"/>
      <c r="C130" s="220" t="s">
        <v>321</v>
      </c>
      <c r="D130" s="220" t="s">
        <v>170</v>
      </c>
      <c r="E130" s="221" t="s">
        <v>2267</v>
      </c>
      <c r="F130" s="222" t="s">
        <v>2268</v>
      </c>
      <c r="G130" s="223" t="s">
        <v>466</v>
      </c>
      <c r="H130" s="224">
        <v>17</v>
      </c>
      <c r="I130" s="225"/>
      <c r="J130" s="226">
        <f>ROUND(I130*H130,2)</f>
        <v>0</v>
      </c>
      <c r="K130" s="222" t="s">
        <v>174</v>
      </c>
      <c r="L130" s="71"/>
      <c r="M130" s="227" t="s">
        <v>21</v>
      </c>
      <c r="N130" s="228" t="s">
        <v>42</v>
      </c>
      <c r="O130" s="46"/>
      <c r="P130" s="229">
        <f>O130*H130</f>
        <v>0</v>
      </c>
      <c r="Q130" s="229">
        <v>0</v>
      </c>
      <c r="R130" s="229">
        <f>Q130*H130</f>
        <v>0</v>
      </c>
      <c r="S130" s="229">
        <v>0</v>
      </c>
      <c r="T130" s="230">
        <f>S130*H130</f>
        <v>0</v>
      </c>
      <c r="AR130" s="23" t="s">
        <v>249</v>
      </c>
      <c r="AT130" s="23" t="s">
        <v>170</v>
      </c>
      <c r="AU130" s="23" t="s">
        <v>81</v>
      </c>
      <c r="AY130" s="23" t="s">
        <v>168</v>
      </c>
      <c r="BE130" s="231">
        <f>IF(N130="základní",J130,0)</f>
        <v>0</v>
      </c>
      <c r="BF130" s="231">
        <f>IF(N130="snížená",J130,0)</f>
        <v>0</v>
      </c>
      <c r="BG130" s="231">
        <f>IF(N130="zákl. přenesená",J130,0)</f>
        <v>0</v>
      </c>
      <c r="BH130" s="231">
        <f>IF(N130="sníž. přenesená",J130,0)</f>
        <v>0</v>
      </c>
      <c r="BI130" s="231">
        <f>IF(N130="nulová",J130,0)</f>
        <v>0</v>
      </c>
      <c r="BJ130" s="23" t="s">
        <v>79</v>
      </c>
      <c r="BK130" s="231">
        <f>ROUND(I130*H130,2)</f>
        <v>0</v>
      </c>
      <c r="BL130" s="23" t="s">
        <v>249</v>
      </c>
      <c r="BM130" s="23" t="s">
        <v>623</v>
      </c>
    </row>
    <row r="131" s="1" customFormat="1" ht="16.5" customHeight="1">
      <c r="B131" s="45"/>
      <c r="C131" s="220" t="s">
        <v>328</v>
      </c>
      <c r="D131" s="220" t="s">
        <v>170</v>
      </c>
      <c r="E131" s="221" t="s">
        <v>2269</v>
      </c>
      <c r="F131" s="222" t="s">
        <v>2270</v>
      </c>
      <c r="G131" s="223" t="s">
        <v>1848</v>
      </c>
      <c r="H131" s="224">
        <v>1</v>
      </c>
      <c r="I131" s="225"/>
      <c r="J131" s="226">
        <f>ROUND(I131*H131,2)</f>
        <v>0</v>
      </c>
      <c r="K131" s="222" t="s">
        <v>174</v>
      </c>
      <c r="L131" s="71"/>
      <c r="M131" s="227" t="s">
        <v>21</v>
      </c>
      <c r="N131" s="228" t="s">
        <v>42</v>
      </c>
      <c r="O131" s="46"/>
      <c r="P131" s="229">
        <f>O131*H131</f>
        <v>0</v>
      </c>
      <c r="Q131" s="229">
        <v>0</v>
      </c>
      <c r="R131" s="229">
        <f>Q131*H131</f>
        <v>0</v>
      </c>
      <c r="S131" s="229">
        <v>0</v>
      </c>
      <c r="T131" s="230">
        <f>S131*H131</f>
        <v>0</v>
      </c>
      <c r="AR131" s="23" t="s">
        <v>249</v>
      </c>
      <c r="AT131" s="23" t="s">
        <v>170</v>
      </c>
      <c r="AU131" s="23" t="s">
        <v>81</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249</v>
      </c>
      <c r="BM131" s="23" t="s">
        <v>632</v>
      </c>
    </row>
    <row r="132" s="1" customFormat="1" ht="16.5" customHeight="1">
      <c r="B132" s="45"/>
      <c r="C132" s="220" t="s">
        <v>333</v>
      </c>
      <c r="D132" s="220" t="s">
        <v>170</v>
      </c>
      <c r="E132" s="221" t="s">
        <v>2271</v>
      </c>
      <c r="F132" s="222" t="s">
        <v>2272</v>
      </c>
      <c r="G132" s="223" t="s">
        <v>1848</v>
      </c>
      <c r="H132" s="224">
        <v>3</v>
      </c>
      <c r="I132" s="225"/>
      <c r="J132" s="226">
        <f>ROUND(I132*H132,2)</f>
        <v>0</v>
      </c>
      <c r="K132" s="222" t="s">
        <v>21</v>
      </c>
      <c r="L132" s="71"/>
      <c r="M132" s="227" t="s">
        <v>21</v>
      </c>
      <c r="N132" s="228" t="s">
        <v>42</v>
      </c>
      <c r="O132" s="46"/>
      <c r="P132" s="229">
        <f>O132*H132</f>
        <v>0</v>
      </c>
      <c r="Q132" s="229">
        <v>0</v>
      </c>
      <c r="R132" s="229">
        <f>Q132*H132</f>
        <v>0</v>
      </c>
      <c r="S132" s="229">
        <v>0</v>
      </c>
      <c r="T132" s="230">
        <f>S132*H132</f>
        <v>0</v>
      </c>
      <c r="AR132" s="23" t="s">
        <v>249</v>
      </c>
      <c r="AT132" s="23" t="s">
        <v>170</v>
      </c>
      <c r="AU132" s="23" t="s">
        <v>81</v>
      </c>
      <c r="AY132" s="23" t="s">
        <v>168</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249</v>
      </c>
      <c r="BM132" s="23" t="s">
        <v>642</v>
      </c>
    </row>
    <row r="133" s="1" customFormat="1" ht="16.5" customHeight="1">
      <c r="B133" s="45"/>
      <c r="C133" s="220" t="s">
        <v>338</v>
      </c>
      <c r="D133" s="220" t="s">
        <v>170</v>
      </c>
      <c r="E133" s="221" t="s">
        <v>2273</v>
      </c>
      <c r="F133" s="222" t="s">
        <v>2274</v>
      </c>
      <c r="G133" s="223" t="s">
        <v>466</v>
      </c>
      <c r="H133" s="224">
        <v>1</v>
      </c>
      <c r="I133" s="225"/>
      <c r="J133" s="226">
        <f>ROUND(I133*H133,2)</f>
        <v>0</v>
      </c>
      <c r="K133" s="222" t="s">
        <v>174</v>
      </c>
      <c r="L133" s="71"/>
      <c r="M133" s="227" t="s">
        <v>21</v>
      </c>
      <c r="N133" s="228" t="s">
        <v>42</v>
      </c>
      <c r="O133" s="46"/>
      <c r="P133" s="229">
        <f>O133*H133</f>
        <v>0</v>
      </c>
      <c r="Q133" s="229">
        <v>0</v>
      </c>
      <c r="R133" s="229">
        <f>Q133*H133</f>
        <v>0</v>
      </c>
      <c r="S133" s="229">
        <v>0</v>
      </c>
      <c r="T133" s="230">
        <f>S133*H133</f>
        <v>0</v>
      </c>
      <c r="AR133" s="23" t="s">
        <v>249</v>
      </c>
      <c r="AT133" s="23" t="s">
        <v>170</v>
      </c>
      <c r="AU133" s="23" t="s">
        <v>81</v>
      </c>
      <c r="AY133" s="23" t="s">
        <v>168</v>
      </c>
      <c r="BE133" s="231">
        <f>IF(N133="základní",J133,0)</f>
        <v>0</v>
      </c>
      <c r="BF133" s="231">
        <f>IF(N133="snížená",J133,0)</f>
        <v>0</v>
      </c>
      <c r="BG133" s="231">
        <f>IF(N133="zákl. přenesená",J133,0)</f>
        <v>0</v>
      </c>
      <c r="BH133" s="231">
        <f>IF(N133="sníž. přenesená",J133,0)</f>
        <v>0</v>
      </c>
      <c r="BI133" s="231">
        <f>IF(N133="nulová",J133,0)</f>
        <v>0</v>
      </c>
      <c r="BJ133" s="23" t="s">
        <v>79</v>
      </c>
      <c r="BK133" s="231">
        <f>ROUND(I133*H133,2)</f>
        <v>0</v>
      </c>
      <c r="BL133" s="23" t="s">
        <v>249</v>
      </c>
      <c r="BM133" s="23" t="s">
        <v>653</v>
      </c>
    </row>
    <row r="134" s="1" customFormat="1" ht="16.5" customHeight="1">
      <c r="B134" s="45"/>
      <c r="C134" s="220" t="s">
        <v>343</v>
      </c>
      <c r="D134" s="220" t="s">
        <v>170</v>
      </c>
      <c r="E134" s="221" t="s">
        <v>2275</v>
      </c>
      <c r="F134" s="222" t="s">
        <v>2276</v>
      </c>
      <c r="G134" s="223" t="s">
        <v>466</v>
      </c>
      <c r="H134" s="224">
        <v>1</v>
      </c>
      <c r="I134" s="225"/>
      <c r="J134" s="226">
        <f>ROUND(I134*H134,2)</f>
        <v>0</v>
      </c>
      <c r="K134" s="222" t="s">
        <v>174</v>
      </c>
      <c r="L134" s="71"/>
      <c r="M134" s="227" t="s">
        <v>21</v>
      </c>
      <c r="N134" s="228" t="s">
        <v>42</v>
      </c>
      <c r="O134" s="46"/>
      <c r="P134" s="229">
        <f>O134*H134</f>
        <v>0</v>
      </c>
      <c r="Q134" s="229">
        <v>0</v>
      </c>
      <c r="R134" s="229">
        <f>Q134*H134</f>
        <v>0</v>
      </c>
      <c r="S134" s="229">
        <v>0</v>
      </c>
      <c r="T134" s="230">
        <f>S134*H134</f>
        <v>0</v>
      </c>
      <c r="AR134" s="23" t="s">
        <v>249</v>
      </c>
      <c r="AT134" s="23" t="s">
        <v>170</v>
      </c>
      <c r="AU134" s="23" t="s">
        <v>81</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249</v>
      </c>
      <c r="BM134" s="23" t="s">
        <v>664</v>
      </c>
    </row>
    <row r="135" s="1" customFormat="1" ht="16.5" customHeight="1">
      <c r="B135" s="45"/>
      <c r="C135" s="220" t="s">
        <v>348</v>
      </c>
      <c r="D135" s="220" t="s">
        <v>170</v>
      </c>
      <c r="E135" s="221" t="s">
        <v>2277</v>
      </c>
      <c r="F135" s="222" t="s">
        <v>2278</v>
      </c>
      <c r="G135" s="223" t="s">
        <v>466</v>
      </c>
      <c r="H135" s="224">
        <v>1</v>
      </c>
      <c r="I135" s="225"/>
      <c r="J135" s="226">
        <f>ROUND(I135*H135,2)</f>
        <v>0</v>
      </c>
      <c r="K135" s="222" t="s">
        <v>174</v>
      </c>
      <c r="L135" s="71"/>
      <c r="M135" s="227" t="s">
        <v>21</v>
      </c>
      <c r="N135" s="228" t="s">
        <v>42</v>
      </c>
      <c r="O135" s="46"/>
      <c r="P135" s="229">
        <f>O135*H135</f>
        <v>0</v>
      </c>
      <c r="Q135" s="229">
        <v>0</v>
      </c>
      <c r="R135" s="229">
        <f>Q135*H135</f>
        <v>0</v>
      </c>
      <c r="S135" s="229">
        <v>0</v>
      </c>
      <c r="T135" s="230">
        <f>S135*H135</f>
        <v>0</v>
      </c>
      <c r="AR135" s="23" t="s">
        <v>249</v>
      </c>
      <c r="AT135" s="23" t="s">
        <v>170</v>
      </c>
      <c r="AU135" s="23" t="s">
        <v>81</v>
      </c>
      <c r="AY135" s="23" t="s">
        <v>168</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249</v>
      </c>
      <c r="BM135" s="23" t="s">
        <v>672</v>
      </c>
    </row>
    <row r="136" s="1" customFormat="1" ht="25.5" customHeight="1">
      <c r="B136" s="45"/>
      <c r="C136" s="220" t="s">
        <v>353</v>
      </c>
      <c r="D136" s="220" t="s">
        <v>170</v>
      </c>
      <c r="E136" s="221" t="s">
        <v>2279</v>
      </c>
      <c r="F136" s="222" t="s">
        <v>2280</v>
      </c>
      <c r="G136" s="223" t="s">
        <v>466</v>
      </c>
      <c r="H136" s="224">
        <v>2</v>
      </c>
      <c r="I136" s="225"/>
      <c r="J136" s="226">
        <f>ROUND(I136*H136,2)</f>
        <v>0</v>
      </c>
      <c r="K136" s="222" t="s">
        <v>174</v>
      </c>
      <c r="L136" s="71"/>
      <c r="M136" s="227" t="s">
        <v>21</v>
      </c>
      <c r="N136" s="228" t="s">
        <v>42</v>
      </c>
      <c r="O136" s="46"/>
      <c r="P136" s="229">
        <f>O136*H136</f>
        <v>0</v>
      </c>
      <c r="Q136" s="229">
        <v>0</v>
      </c>
      <c r="R136" s="229">
        <f>Q136*H136</f>
        <v>0</v>
      </c>
      <c r="S136" s="229">
        <v>0</v>
      </c>
      <c r="T136" s="230">
        <f>S136*H136</f>
        <v>0</v>
      </c>
      <c r="AR136" s="23" t="s">
        <v>249</v>
      </c>
      <c r="AT136" s="23" t="s">
        <v>170</v>
      </c>
      <c r="AU136" s="23" t="s">
        <v>81</v>
      </c>
      <c r="AY136" s="23" t="s">
        <v>168</v>
      </c>
      <c r="BE136" s="231">
        <f>IF(N136="základní",J136,0)</f>
        <v>0</v>
      </c>
      <c r="BF136" s="231">
        <f>IF(N136="snížená",J136,0)</f>
        <v>0</v>
      </c>
      <c r="BG136" s="231">
        <f>IF(N136="zákl. přenesená",J136,0)</f>
        <v>0</v>
      </c>
      <c r="BH136" s="231">
        <f>IF(N136="sníž. přenesená",J136,0)</f>
        <v>0</v>
      </c>
      <c r="BI136" s="231">
        <f>IF(N136="nulová",J136,0)</f>
        <v>0</v>
      </c>
      <c r="BJ136" s="23" t="s">
        <v>79</v>
      </c>
      <c r="BK136" s="231">
        <f>ROUND(I136*H136,2)</f>
        <v>0</v>
      </c>
      <c r="BL136" s="23" t="s">
        <v>249</v>
      </c>
      <c r="BM136" s="23" t="s">
        <v>684</v>
      </c>
    </row>
    <row r="137" s="1" customFormat="1" ht="25.5" customHeight="1">
      <c r="B137" s="45"/>
      <c r="C137" s="220" t="s">
        <v>357</v>
      </c>
      <c r="D137" s="220" t="s">
        <v>170</v>
      </c>
      <c r="E137" s="221" t="s">
        <v>2281</v>
      </c>
      <c r="F137" s="222" t="s">
        <v>2282</v>
      </c>
      <c r="G137" s="223" t="s">
        <v>466</v>
      </c>
      <c r="H137" s="224">
        <v>2</v>
      </c>
      <c r="I137" s="225"/>
      <c r="J137" s="226">
        <f>ROUND(I137*H137,2)</f>
        <v>0</v>
      </c>
      <c r="K137" s="222" t="s">
        <v>174</v>
      </c>
      <c r="L137" s="71"/>
      <c r="M137" s="227" t="s">
        <v>21</v>
      </c>
      <c r="N137" s="228" t="s">
        <v>42</v>
      </c>
      <c r="O137" s="46"/>
      <c r="P137" s="229">
        <f>O137*H137</f>
        <v>0</v>
      </c>
      <c r="Q137" s="229">
        <v>0</v>
      </c>
      <c r="R137" s="229">
        <f>Q137*H137</f>
        <v>0</v>
      </c>
      <c r="S137" s="229">
        <v>0</v>
      </c>
      <c r="T137" s="230">
        <f>S137*H137</f>
        <v>0</v>
      </c>
      <c r="AR137" s="23" t="s">
        <v>249</v>
      </c>
      <c r="AT137" s="23" t="s">
        <v>170</v>
      </c>
      <c r="AU137" s="23" t="s">
        <v>81</v>
      </c>
      <c r="AY137" s="23" t="s">
        <v>168</v>
      </c>
      <c r="BE137" s="231">
        <f>IF(N137="základní",J137,0)</f>
        <v>0</v>
      </c>
      <c r="BF137" s="231">
        <f>IF(N137="snížená",J137,0)</f>
        <v>0</v>
      </c>
      <c r="BG137" s="231">
        <f>IF(N137="zákl. přenesená",J137,0)</f>
        <v>0</v>
      </c>
      <c r="BH137" s="231">
        <f>IF(N137="sníž. přenesená",J137,0)</f>
        <v>0</v>
      </c>
      <c r="BI137" s="231">
        <f>IF(N137="nulová",J137,0)</f>
        <v>0</v>
      </c>
      <c r="BJ137" s="23" t="s">
        <v>79</v>
      </c>
      <c r="BK137" s="231">
        <f>ROUND(I137*H137,2)</f>
        <v>0</v>
      </c>
      <c r="BL137" s="23" t="s">
        <v>249</v>
      </c>
      <c r="BM137" s="23" t="s">
        <v>692</v>
      </c>
    </row>
    <row r="138" s="1" customFormat="1" ht="25.5" customHeight="1">
      <c r="B138" s="45"/>
      <c r="C138" s="220" t="s">
        <v>361</v>
      </c>
      <c r="D138" s="220" t="s">
        <v>170</v>
      </c>
      <c r="E138" s="221" t="s">
        <v>2283</v>
      </c>
      <c r="F138" s="222" t="s">
        <v>2284</v>
      </c>
      <c r="G138" s="223" t="s">
        <v>195</v>
      </c>
      <c r="H138" s="224">
        <v>36</v>
      </c>
      <c r="I138" s="225"/>
      <c r="J138" s="226">
        <f>ROUND(I138*H138,2)</f>
        <v>0</v>
      </c>
      <c r="K138" s="222" t="s">
        <v>174</v>
      </c>
      <c r="L138" s="71"/>
      <c r="M138" s="227" t="s">
        <v>21</v>
      </c>
      <c r="N138" s="228" t="s">
        <v>42</v>
      </c>
      <c r="O138" s="46"/>
      <c r="P138" s="229">
        <f>O138*H138</f>
        <v>0</v>
      </c>
      <c r="Q138" s="229">
        <v>0</v>
      </c>
      <c r="R138" s="229">
        <f>Q138*H138</f>
        <v>0</v>
      </c>
      <c r="S138" s="229">
        <v>0</v>
      </c>
      <c r="T138" s="230">
        <f>S138*H138</f>
        <v>0</v>
      </c>
      <c r="AR138" s="23" t="s">
        <v>249</v>
      </c>
      <c r="AT138" s="23" t="s">
        <v>170</v>
      </c>
      <c r="AU138" s="23" t="s">
        <v>81</v>
      </c>
      <c r="AY138" s="23" t="s">
        <v>168</v>
      </c>
      <c r="BE138" s="231">
        <f>IF(N138="základní",J138,0)</f>
        <v>0</v>
      </c>
      <c r="BF138" s="231">
        <f>IF(N138="snížená",J138,0)</f>
        <v>0</v>
      </c>
      <c r="BG138" s="231">
        <f>IF(N138="zákl. přenesená",J138,0)</f>
        <v>0</v>
      </c>
      <c r="BH138" s="231">
        <f>IF(N138="sníž. přenesená",J138,0)</f>
        <v>0</v>
      </c>
      <c r="BI138" s="231">
        <f>IF(N138="nulová",J138,0)</f>
        <v>0</v>
      </c>
      <c r="BJ138" s="23" t="s">
        <v>79</v>
      </c>
      <c r="BK138" s="231">
        <f>ROUND(I138*H138,2)</f>
        <v>0</v>
      </c>
      <c r="BL138" s="23" t="s">
        <v>249</v>
      </c>
      <c r="BM138" s="23" t="s">
        <v>701</v>
      </c>
    </row>
    <row r="139" s="1" customFormat="1" ht="25.5" customHeight="1">
      <c r="B139" s="45"/>
      <c r="C139" s="220" t="s">
        <v>366</v>
      </c>
      <c r="D139" s="220" t="s">
        <v>170</v>
      </c>
      <c r="E139" s="221" t="s">
        <v>2285</v>
      </c>
      <c r="F139" s="222" t="s">
        <v>2286</v>
      </c>
      <c r="G139" s="223" t="s">
        <v>195</v>
      </c>
      <c r="H139" s="224">
        <v>36</v>
      </c>
      <c r="I139" s="225"/>
      <c r="J139" s="226">
        <f>ROUND(I139*H139,2)</f>
        <v>0</v>
      </c>
      <c r="K139" s="222" t="s">
        <v>174</v>
      </c>
      <c r="L139" s="71"/>
      <c r="M139" s="227" t="s">
        <v>21</v>
      </c>
      <c r="N139" s="228" t="s">
        <v>42</v>
      </c>
      <c r="O139" s="46"/>
      <c r="P139" s="229">
        <f>O139*H139</f>
        <v>0</v>
      </c>
      <c r="Q139" s="229">
        <v>0</v>
      </c>
      <c r="R139" s="229">
        <f>Q139*H139</f>
        <v>0</v>
      </c>
      <c r="S139" s="229">
        <v>0</v>
      </c>
      <c r="T139" s="230">
        <f>S139*H139</f>
        <v>0</v>
      </c>
      <c r="AR139" s="23" t="s">
        <v>249</v>
      </c>
      <c r="AT139" s="23" t="s">
        <v>170</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249</v>
      </c>
      <c r="BM139" s="23" t="s">
        <v>709</v>
      </c>
    </row>
    <row r="140" s="1" customFormat="1" ht="38.25" customHeight="1">
      <c r="B140" s="45"/>
      <c r="C140" s="220" t="s">
        <v>371</v>
      </c>
      <c r="D140" s="220" t="s">
        <v>170</v>
      </c>
      <c r="E140" s="221" t="s">
        <v>2287</v>
      </c>
      <c r="F140" s="222" t="s">
        <v>2288</v>
      </c>
      <c r="G140" s="223" t="s">
        <v>235</v>
      </c>
      <c r="H140" s="224">
        <v>0.064000000000000001</v>
      </c>
      <c r="I140" s="225"/>
      <c r="J140" s="226">
        <f>ROUND(I140*H140,2)</f>
        <v>0</v>
      </c>
      <c r="K140" s="222" t="s">
        <v>174</v>
      </c>
      <c r="L140" s="71"/>
      <c r="M140" s="227" t="s">
        <v>21</v>
      </c>
      <c r="N140" s="228" t="s">
        <v>42</v>
      </c>
      <c r="O140" s="46"/>
      <c r="P140" s="229">
        <f>O140*H140</f>
        <v>0</v>
      </c>
      <c r="Q140" s="229">
        <v>0</v>
      </c>
      <c r="R140" s="229">
        <f>Q140*H140</f>
        <v>0</v>
      </c>
      <c r="S140" s="229">
        <v>0</v>
      </c>
      <c r="T140" s="230">
        <f>S140*H140</f>
        <v>0</v>
      </c>
      <c r="AR140" s="23" t="s">
        <v>249</v>
      </c>
      <c r="AT140" s="23" t="s">
        <v>170</v>
      </c>
      <c r="AU140" s="23" t="s">
        <v>81</v>
      </c>
      <c r="AY140" s="23" t="s">
        <v>168</v>
      </c>
      <c r="BE140" s="231">
        <f>IF(N140="základní",J140,0)</f>
        <v>0</v>
      </c>
      <c r="BF140" s="231">
        <f>IF(N140="snížená",J140,0)</f>
        <v>0</v>
      </c>
      <c r="BG140" s="231">
        <f>IF(N140="zákl. přenesená",J140,0)</f>
        <v>0</v>
      </c>
      <c r="BH140" s="231">
        <f>IF(N140="sníž. přenesená",J140,0)</f>
        <v>0</v>
      </c>
      <c r="BI140" s="231">
        <f>IF(N140="nulová",J140,0)</f>
        <v>0</v>
      </c>
      <c r="BJ140" s="23" t="s">
        <v>79</v>
      </c>
      <c r="BK140" s="231">
        <f>ROUND(I140*H140,2)</f>
        <v>0</v>
      </c>
      <c r="BL140" s="23" t="s">
        <v>249</v>
      </c>
      <c r="BM140" s="23" t="s">
        <v>720</v>
      </c>
    </row>
    <row r="141" s="1" customFormat="1" ht="38.25" customHeight="1">
      <c r="B141" s="45"/>
      <c r="C141" s="220" t="s">
        <v>527</v>
      </c>
      <c r="D141" s="220" t="s">
        <v>170</v>
      </c>
      <c r="E141" s="221" t="s">
        <v>2289</v>
      </c>
      <c r="F141" s="222" t="s">
        <v>2290</v>
      </c>
      <c r="G141" s="223" t="s">
        <v>235</v>
      </c>
      <c r="H141" s="224">
        <v>0.064000000000000001</v>
      </c>
      <c r="I141" s="225"/>
      <c r="J141" s="226">
        <f>ROUND(I141*H141,2)</f>
        <v>0</v>
      </c>
      <c r="K141" s="222" t="s">
        <v>174</v>
      </c>
      <c r="L141" s="71"/>
      <c r="M141" s="227" t="s">
        <v>21</v>
      </c>
      <c r="N141" s="228" t="s">
        <v>42</v>
      </c>
      <c r="O141" s="46"/>
      <c r="P141" s="229">
        <f>O141*H141</f>
        <v>0</v>
      </c>
      <c r="Q141" s="229">
        <v>0</v>
      </c>
      <c r="R141" s="229">
        <f>Q141*H141</f>
        <v>0</v>
      </c>
      <c r="S141" s="229">
        <v>0</v>
      </c>
      <c r="T141" s="230">
        <f>S141*H141</f>
        <v>0</v>
      </c>
      <c r="AR141" s="23" t="s">
        <v>249</v>
      </c>
      <c r="AT141" s="23" t="s">
        <v>170</v>
      </c>
      <c r="AU141" s="23" t="s">
        <v>81</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249</v>
      </c>
      <c r="BM141" s="23" t="s">
        <v>728</v>
      </c>
    </row>
    <row r="142" s="10" customFormat="1" ht="29.88" customHeight="1">
      <c r="B142" s="204"/>
      <c r="C142" s="205"/>
      <c r="D142" s="206" t="s">
        <v>70</v>
      </c>
      <c r="E142" s="218" t="s">
        <v>2291</v>
      </c>
      <c r="F142" s="218" t="s">
        <v>2292</v>
      </c>
      <c r="G142" s="205"/>
      <c r="H142" s="205"/>
      <c r="I142" s="208"/>
      <c r="J142" s="219">
        <f>BK142</f>
        <v>0</v>
      </c>
      <c r="K142" s="205"/>
      <c r="L142" s="210"/>
      <c r="M142" s="211"/>
      <c r="N142" s="212"/>
      <c r="O142" s="212"/>
      <c r="P142" s="213">
        <f>SUM(P143:P156)</f>
        <v>0</v>
      </c>
      <c r="Q142" s="212"/>
      <c r="R142" s="213">
        <f>SUM(R143:R156)</f>
        <v>0</v>
      </c>
      <c r="S142" s="212"/>
      <c r="T142" s="214">
        <f>SUM(T143:T156)</f>
        <v>0</v>
      </c>
      <c r="AR142" s="215" t="s">
        <v>81</v>
      </c>
      <c r="AT142" s="216" t="s">
        <v>70</v>
      </c>
      <c r="AU142" s="216" t="s">
        <v>79</v>
      </c>
      <c r="AY142" s="215" t="s">
        <v>168</v>
      </c>
      <c r="BK142" s="217">
        <f>SUM(BK143:BK156)</f>
        <v>0</v>
      </c>
    </row>
    <row r="143" s="1" customFormat="1" ht="25.5" customHeight="1">
      <c r="B143" s="45"/>
      <c r="C143" s="220" t="s">
        <v>532</v>
      </c>
      <c r="D143" s="220" t="s">
        <v>170</v>
      </c>
      <c r="E143" s="221" t="s">
        <v>2293</v>
      </c>
      <c r="F143" s="222" t="s">
        <v>2294</v>
      </c>
      <c r="G143" s="223" t="s">
        <v>1848</v>
      </c>
      <c r="H143" s="224">
        <v>3</v>
      </c>
      <c r="I143" s="225"/>
      <c r="J143" s="226">
        <f>ROUND(I143*H143,2)</f>
        <v>0</v>
      </c>
      <c r="K143" s="222" t="s">
        <v>174</v>
      </c>
      <c r="L143" s="71"/>
      <c r="M143" s="227" t="s">
        <v>21</v>
      </c>
      <c r="N143" s="228" t="s">
        <v>42</v>
      </c>
      <c r="O143" s="46"/>
      <c r="P143" s="229">
        <f>O143*H143</f>
        <v>0</v>
      </c>
      <c r="Q143" s="229">
        <v>0</v>
      </c>
      <c r="R143" s="229">
        <f>Q143*H143</f>
        <v>0</v>
      </c>
      <c r="S143" s="229">
        <v>0</v>
      </c>
      <c r="T143" s="230">
        <f>S143*H143</f>
        <v>0</v>
      </c>
      <c r="AR143" s="23" t="s">
        <v>249</v>
      </c>
      <c r="AT143" s="23" t="s">
        <v>170</v>
      </c>
      <c r="AU143" s="23" t="s">
        <v>81</v>
      </c>
      <c r="AY143" s="23" t="s">
        <v>168</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249</v>
      </c>
      <c r="BM143" s="23" t="s">
        <v>736</v>
      </c>
    </row>
    <row r="144" s="1" customFormat="1" ht="25.5" customHeight="1">
      <c r="B144" s="45"/>
      <c r="C144" s="220" t="s">
        <v>537</v>
      </c>
      <c r="D144" s="220" t="s">
        <v>170</v>
      </c>
      <c r="E144" s="221" t="s">
        <v>2295</v>
      </c>
      <c r="F144" s="222" t="s">
        <v>2296</v>
      </c>
      <c r="G144" s="223" t="s">
        <v>1848</v>
      </c>
      <c r="H144" s="224">
        <v>1</v>
      </c>
      <c r="I144" s="225"/>
      <c r="J144" s="226">
        <f>ROUND(I144*H144,2)</f>
        <v>0</v>
      </c>
      <c r="K144" s="222" t="s">
        <v>21</v>
      </c>
      <c r="L144" s="71"/>
      <c r="M144" s="227" t="s">
        <v>21</v>
      </c>
      <c r="N144" s="228" t="s">
        <v>42</v>
      </c>
      <c r="O144" s="46"/>
      <c r="P144" s="229">
        <f>O144*H144</f>
        <v>0</v>
      </c>
      <c r="Q144" s="229">
        <v>0</v>
      </c>
      <c r="R144" s="229">
        <f>Q144*H144</f>
        <v>0</v>
      </c>
      <c r="S144" s="229">
        <v>0</v>
      </c>
      <c r="T144" s="230">
        <f>S144*H144</f>
        <v>0</v>
      </c>
      <c r="AR144" s="23" t="s">
        <v>249</v>
      </c>
      <c r="AT144" s="23" t="s">
        <v>170</v>
      </c>
      <c r="AU144" s="23" t="s">
        <v>81</v>
      </c>
      <c r="AY144" s="23" t="s">
        <v>168</v>
      </c>
      <c r="BE144" s="231">
        <f>IF(N144="základní",J144,0)</f>
        <v>0</v>
      </c>
      <c r="BF144" s="231">
        <f>IF(N144="snížená",J144,0)</f>
        <v>0</v>
      </c>
      <c r="BG144" s="231">
        <f>IF(N144="zákl. přenesená",J144,0)</f>
        <v>0</v>
      </c>
      <c r="BH144" s="231">
        <f>IF(N144="sníž. přenesená",J144,0)</f>
        <v>0</v>
      </c>
      <c r="BI144" s="231">
        <f>IF(N144="nulová",J144,0)</f>
        <v>0</v>
      </c>
      <c r="BJ144" s="23" t="s">
        <v>79</v>
      </c>
      <c r="BK144" s="231">
        <f>ROUND(I144*H144,2)</f>
        <v>0</v>
      </c>
      <c r="BL144" s="23" t="s">
        <v>249</v>
      </c>
      <c r="BM144" s="23" t="s">
        <v>748</v>
      </c>
    </row>
    <row r="145" s="1" customFormat="1" ht="16.5" customHeight="1">
      <c r="B145" s="45"/>
      <c r="C145" s="220" t="s">
        <v>541</v>
      </c>
      <c r="D145" s="220" t="s">
        <v>170</v>
      </c>
      <c r="E145" s="221" t="s">
        <v>2297</v>
      </c>
      <c r="F145" s="222" t="s">
        <v>2298</v>
      </c>
      <c r="G145" s="223" t="s">
        <v>1848</v>
      </c>
      <c r="H145" s="224">
        <v>3</v>
      </c>
      <c r="I145" s="225"/>
      <c r="J145" s="226">
        <f>ROUND(I145*H145,2)</f>
        <v>0</v>
      </c>
      <c r="K145" s="222" t="s">
        <v>174</v>
      </c>
      <c r="L145" s="71"/>
      <c r="M145" s="227" t="s">
        <v>21</v>
      </c>
      <c r="N145" s="228" t="s">
        <v>42</v>
      </c>
      <c r="O145" s="46"/>
      <c r="P145" s="229">
        <f>O145*H145</f>
        <v>0</v>
      </c>
      <c r="Q145" s="229">
        <v>0</v>
      </c>
      <c r="R145" s="229">
        <f>Q145*H145</f>
        <v>0</v>
      </c>
      <c r="S145" s="229">
        <v>0</v>
      </c>
      <c r="T145" s="230">
        <f>S145*H145</f>
        <v>0</v>
      </c>
      <c r="AR145" s="23" t="s">
        <v>249</v>
      </c>
      <c r="AT145" s="23" t="s">
        <v>170</v>
      </c>
      <c r="AU145" s="23" t="s">
        <v>81</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249</v>
      </c>
      <c r="BM145" s="23" t="s">
        <v>756</v>
      </c>
    </row>
    <row r="146" s="1" customFormat="1" ht="25.5" customHeight="1">
      <c r="B146" s="45"/>
      <c r="C146" s="220" t="s">
        <v>545</v>
      </c>
      <c r="D146" s="220" t="s">
        <v>170</v>
      </c>
      <c r="E146" s="221" t="s">
        <v>2299</v>
      </c>
      <c r="F146" s="222" t="s">
        <v>2300</v>
      </c>
      <c r="G146" s="223" t="s">
        <v>1848</v>
      </c>
      <c r="H146" s="224">
        <v>2</v>
      </c>
      <c r="I146" s="225"/>
      <c r="J146" s="226">
        <f>ROUND(I146*H146,2)</f>
        <v>0</v>
      </c>
      <c r="K146" s="222" t="s">
        <v>174</v>
      </c>
      <c r="L146" s="71"/>
      <c r="M146" s="227" t="s">
        <v>21</v>
      </c>
      <c r="N146" s="228" t="s">
        <v>42</v>
      </c>
      <c r="O146" s="46"/>
      <c r="P146" s="229">
        <f>O146*H146</f>
        <v>0</v>
      </c>
      <c r="Q146" s="229">
        <v>0</v>
      </c>
      <c r="R146" s="229">
        <f>Q146*H146</f>
        <v>0</v>
      </c>
      <c r="S146" s="229">
        <v>0</v>
      </c>
      <c r="T146" s="230">
        <f>S146*H146</f>
        <v>0</v>
      </c>
      <c r="AR146" s="23" t="s">
        <v>249</v>
      </c>
      <c r="AT146" s="23" t="s">
        <v>170</v>
      </c>
      <c r="AU146" s="23" t="s">
        <v>81</v>
      </c>
      <c r="AY146" s="23" t="s">
        <v>168</v>
      </c>
      <c r="BE146" s="231">
        <f>IF(N146="základní",J146,0)</f>
        <v>0</v>
      </c>
      <c r="BF146" s="231">
        <f>IF(N146="snížená",J146,0)</f>
        <v>0</v>
      </c>
      <c r="BG146" s="231">
        <f>IF(N146="zákl. přenesená",J146,0)</f>
        <v>0</v>
      </c>
      <c r="BH146" s="231">
        <f>IF(N146="sníž. přenesená",J146,0)</f>
        <v>0</v>
      </c>
      <c r="BI146" s="231">
        <f>IF(N146="nulová",J146,0)</f>
        <v>0</v>
      </c>
      <c r="BJ146" s="23" t="s">
        <v>79</v>
      </c>
      <c r="BK146" s="231">
        <f>ROUND(I146*H146,2)</f>
        <v>0</v>
      </c>
      <c r="BL146" s="23" t="s">
        <v>249</v>
      </c>
      <c r="BM146" s="23" t="s">
        <v>766</v>
      </c>
    </row>
    <row r="147" s="1" customFormat="1" ht="25.5" customHeight="1">
      <c r="B147" s="45"/>
      <c r="C147" s="220" t="s">
        <v>550</v>
      </c>
      <c r="D147" s="220" t="s">
        <v>170</v>
      </c>
      <c r="E147" s="221" t="s">
        <v>2301</v>
      </c>
      <c r="F147" s="222" t="s">
        <v>2302</v>
      </c>
      <c r="G147" s="223" t="s">
        <v>1848</v>
      </c>
      <c r="H147" s="224">
        <v>1</v>
      </c>
      <c r="I147" s="225"/>
      <c r="J147" s="226">
        <f>ROUND(I147*H147,2)</f>
        <v>0</v>
      </c>
      <c r="K147" s="222" t="s">
        <v>174</v>
      </c>
      <c r="L147" s="71"/>
      <c r="M147" s="227" t="s">
        <v>21</v>
      </c>
      <c r="N147" s="228" t="s">
        <v>42</v>
      </c>
      <c r="O147" s="46"/>
      <c r="P147" s="229">
        <f>O147*H147</f>
        <v>0</v>
      </c>
      <c r="Q147" s="229">
        <v>0</v>
      </c>
      <c r="R147" s="229">
        <f>Q147*H147</f>
        <v>0</v>
      </c>
      <c r="S147" s="229">
        <v>0</v>
      </c>
      <c r="T147" s="230">
        <f>S147*H147</f>
        <v>0</v>
      </c>
      <c r="AR147" s="23" t="s">
        <v>249</v>
      </c>
      <c r="AT147" s="23" t="s">
        <v>170</v>
      </c>
      <c r="AU147" s="23" t="s">
        <v>81</v>
      </c>
      <c r="AY147" s="23" t="s">
        <v>168</v>
      </c>
      <c r="BE147" s="231">
        <f>IF(N147="základní",J147,0)</f>
        <v>0</v>
      </c>
      <c r="BF147" s="231">
        <f>IF(N147="snížená",J147,0)</f>
        <v>0</v>
      </c>
      <c r="BG147" s="231">
        <f>IF(N147="zákl. přenesená",J147,0)</f>
        <v>0</v>
      </c>
      <c r="BH147" s="231">
        <f>IF(N147="sníž. přenesená",J147,0)</f>
        <v>0</v>
      </c>
      <c r="BI147" s="231">
        <f>IF(N147="nulová",J147,0)</f>
        <v>0</v>
      </c>
      <c r="BJ147" s="23" t="s">
        <v>79</v>
      </c>
      <c r="BK147" s="231">
        <f>ROUND(I147*H147,2)</f>
        <v>0</v>
      </c>
      <c r="BL147" s="23" t="s">
        <v>249</v>
      </c>
      <c r="BM147" s="23" t="s">
        <v>1325</v>
      </c>
    </row>
    <row r="148" s="1" customFormat="1" ht="25.5" customHeight="1">
      <c r="B148" s="45"/>
      <c r="C148" s="220" t="s">
        <v>554</v>
      </c>
      <c r="D148" s="220" t="s">
        <v>170</v>
      </c>
      <c r="E148" s="221" t="s">
        <v>2303</v>
      </c>
      <c r="F148" s="222" t="s">
        <v>2304</v>
      </c>
      <c r="G148" s="223" t="s">
        <v>1848</v>
      </c>
      <c r="H148" s="224">
        <v>1</v>
      </c>
      <c r="I148" s="225"/>
      <c r="J148" s="226">
        <f>ROUND(I148*H148,2)</f>
        <v>0</v>
      </c>
      <c r="K148" s="222" t="s">
        <v>174</v>
      </c>
      <c r="L148" s="71"/>
      <c r="M148" s="227" t="s">
        <v>21</v>
      </c>
      <c r="N148" s="228" t="s">
        <v>42</v>
      </c>
      <c r="O148" s="46"/>
      <c r="P148" s="229">
        <f>O148*H148</f>
        <v>0</v>
      </c>
      <c r="Q148" s="229">
        <v>0</v>
      </c>
      <c r="R148" s="229">
        <f>Q148*H148</f>
        <v>0</v>
      </c>
      <c r="S148" s="229">
        <v>0</v>
      </c>
      <c r="T148" s="230">
        <f>S148*H148</f>
        <v>0</v>
      </c>
      <c r="AR148" s="23" t="s">
        <v>249</v>
      </c>
      <c r="AT148" s="23" t="s">
        <v>170</v>
      </c>
      <c r="AU148" s="23" t="s">
        <v>81</v>
      </c>
      <c r="AY148" s="23" t="s">
        <v>168</v>
      </c>
      <c r="BE148" s="231">
        <f>IF(N148="základní",J148,0)</f>
        <v>0</v>
      </c>
      <c r="BF148" s="231">
        <f>IF(N148="snížená",J148,0)</f>
        <v>0</v>
      </c>
      <c r="BG148" s="231">
        <f>IF(N148="zákl. přenesená",J148,0)</f>
        <v>0</v>
      </c>
      <c r="BH148" s="231">
        <f>IF(N148="sníž. přenesená",J148,0)</f>
        <v>0</v>
      </c>
      <c r="BI148" s="231">
        <f>IF(N148="nulová",J148,0)</f>
        <v>0</v>
      </c>
      <c r="BJ148" s="23" t="s">
        <v>79</v>
      </c>
      <c r="BK148" s="231">
        <f>ROUND(I148*H148,2)</f>
        <v>0</v>
      </c>
      <c r="BL148" s="23" t="s">
        <v>249</v>
      </c>
      <c r="BM148" s="23" t="s">
        <v>1333</v>
      </c>
    </row>
    <row r="149" s="1" customFormat="1" ht="25.5" customHeight="1">
      <c r="B149" s="45"/>
      <c r="C149" s="220" t="s">
        <v>559</v>
      </c>
      <c r="D149" s="220" t="s">
        <v>170</v>
      </c>
      <c r="E149" s="221" t="s">
        <v>2305</v>
      </c>
      <c r="F149" s="222" t="s">
        <v>2306</v>
      </c>
      <c r="G149" s="223" t="s">
        <v>1848</v>
      </c>
      <c r="H149" s="224">
        <v>1</v>
      </c>
      <c r="I149" s="225"/>
      <c r="J149" s="226">
        <f>ROUND(I149*H149,2)</f>
        <v>0</v>
      </c>
      <c r="K149" s="222" t="s">
        <v>174</v>
      </c>
      <c r="L149" s="71"/>
      <c r="M149" s="227" t="s">
        <v>21</v>
      </c>
      <c r="N149" s="228" t="s">
        <v>42</v>
      </c>
      <c r="O149" s="46"/>
      <c r="P149" s="229">
        <f>O149*H149</f>
        <v>0</v>
      </c>
      <c r="Q149" s="229">
        <v>0</v>
      </c>
      <c r="R149" s="229">
        <f>Q149*H149</f>
        <v>0</v>
      </c>
      <c r="S149" s="229">
        <v>0</v>
      </c>
      <c r="T149" s="230">
        <f>S149*H149</f>
        <v>0</v>
      </c>
      <c r="AR149" s="23" t="s">
        <v>249</v>
      </c>
      <c r="AT149" s="23" t="s">
        <v>170</v>
      </c>
      <c r="AU149" s="23" t="s">
        <v>81</v>
      </c>
      <c r="AY149" s="23" t="s">
        <v>168</v>
      </c>
      <c r="BE149" s="231">
        <f>IF(N149="základní",J149,0)</f>
        <v>0</v>
      </c>
      <c r="BF149" s="231">
        <f>IF(N149="snížená",J149,0)</f>
        <v>0</v>
      </c>
      <c r="BG149" s="231">
        <f>IF(N149="zákl. přenesená",J149,0)</f>
        <v>0</v>
      </c>
      <c r="BH149" s="231">
        <f>IF(N149="sníž. přenesená",J149,0)</f>
        <v>0</v>
      </c>
      <c r="BI149" s="231">
        <f>IF(N149="nulová",J149,0)</f>
        <v>0</v>
      </c>
      <c r="BJ149" s="23" t="s">
        <v>79</v>
      </c>
      <c r="BK149" s="231">
        <f>ROUND(I149*H149,2)</f>
        <v>0</v>
      </c>
      <c r="BL149" s="23" t="s">
        <v>249</v>
      </c>
      <c r="BM149" s="23" t="s">
        <v>1341</v>
      </c>
    </row>
    <row r="150" s="1" customFormat="1" ht="16.5" customHeight="1">
      <c r="B150" s="45"/>
      <c r="C150" s="220" t="s">
        <v>564</v>
      </c>
      <c r="D150" s="220" t="s">
        <v>170</v>
      </c>
      <c r="E150" s="221" t="s">
        <v>2307</v>
      </c>
      <c r="F150" s="222" t="s">
        <v>2308</v>
      </c>
      <c r="G150" s="223" t="s">
        <v>1848</v>
      </c>
      <c r="H150" s="224">
        <v>6</v>
      </c>
      <c r="I150" s="225"/>
      <c r="J150" s="226">
        <f>ROUND(I150*H150,2)</f>
        <v>0</v>
      </c>
      <c r="K150" s="222" t="s">
        <v>174</v>
      </c>
      <c r="L150" s="71"/>
      <c r="M150" s="227" t="s">
        <v>21</v>
      </c>
      <c r="N150" s="228" t="s">
        <v>42</v>
      </c>
      <c r="O150" s="46"/>
      <c r="P150" s="229">
        <f>O150*H150</f>
        <v>0</v>
      </c>
      <c r="Q150" s="229">
        <v>0</v>
      </c>
      <c r="R150" s="229">
        <f>Q150*H150</f>
        <v>0</v>
      </c>
      <c r="S150" s="229">
        <v>0</v>
      </c>
      <c r="T150" s="230">
        <f>S150*H150</f>
        <v>0</v>
      </c>
      <c r="AR150" s="23" t="s">
        <v>249</v>
      </c>
      <c r="AT150" s="23" t="s">
        <v>170</v>
      </c>
      <c r="AU150" s="23" t="s">
        <v>81</v>
      </c>
      <c r="AY150" s="23" t="s">
        <v>168</v>
      </c>
      <c r="BE150" s="231">
        <f>IF(N150="základní",J150,0)</f>
        <v>0</v>
      </c>
      <c r="BF150" s="231">
        <f>IF(N150="snížená",J150,0)</f>
        <v>0</v>
      </c>
      <c r="BG150" s="231">
        <f>IF(N150="zákl. přenesená",J150,0)</f>
        <v>0</v>
      </c>
      <c r="BH150" s="231">
        <f>IF(N150="sníž. přenesená",J150,0)</f>
        <v>0</v>
      </c>
      <c r="BI150" s="231">
        <f>IF(N150="nulová",J150,0)</f>
        <v>0</v>
      </c>
      <c r="BJ150" s="23" t="s">
        <v>79</v>
      </c>
      <c r="BK150" s="231">
        <f>ROUND(I150*H150,2)</f>
        <v>0</v>
      </c>
      <c r="BL150" s="23" t="s">
        <v>249</v>
      </c>
      <c r="BM150" s="23" t="s">
        <v>1349</v>
      </c>
    </row>
    <row r="151" s="1" customFormat="1" ht="25.5" customHeight="1">
      <c r="B151" s="45"/>
      <c r="C151" s="220" t="s">
        <v>573</v>
      </c>
      <c r="D151" s="220" t="s">
        <v>170</v>
      </c>
      <c r="E151" s="221" t="s">
        <v>2309</v>
      </c>
      <c r="F151" s="222" t="s">
        <v>2310</v>
      </c>
      <c r="G151" s="223" t="s">
        <v>1848</v>
      </c>
      <c r="H151" s="224">
        <v>1</v>
      </c>
      <c r="I151" s="225"/>
      <c r="J151" s="226">
        <f>ROUND(I151*H151,2)</f>
        <v>0</v>
      </c>
      <c r="K151" s="222" t="s">
        <v>174</v>
      </c>
      <c r="L151" s="71"/>
      <c r="M151" s="227" t="s">
        <v>21</v>
      </c>
      <c r="N151" s="228" t="s">
        <v>42</v>
      </c>
      <c r="O151" s="46"/>
      <c r="P151" s="229">
        <f>O151*H151</f>
        <v>0</v>
      </c>
      <c r="Q151" s="229">
        <v>0</v>
      </c>
      <c r="R151" s="229">
        <f>Q151*H151</f>
        <v>0</v>
      </c>
      <c r="S151" s="229">
        <v>0</v>
      </c>
      <c r="T151" s="230">
        <f>S151*H151</f>
        <v>0</v>
      </c>
      <c r="AR151" s="23" t="s">
        <v>249</v>
      </c>
      <c r="AT151" s="23" t="s">
        <v>170</v>
      </c>
      <c r="AU151" s="23" t="s">
        <v>81</v>
      </c>
      <c r="AY151" s="23" t="s">
        <v>168</v>
      </c>
      <c r="BE151" s="231">
        <f>IF(N151="základní",J151,0)</f>
        <v>0</v>
      </c>
      <c r="BF151" s="231">
        <f>IF(N151="snížená",J151,0)</f>
        <v>0</v>
      </c>
      <c r="BG151" s="231">
        <f>IF(N151="zákl. přenesená",J151,0)</f>
        <v>0</v>
      </c>
      <c r="BH151" s="231">
        <f>IF(N151="sníž. přenesená",J151,0)</f>
        <v>0</v>
      </c>
      <c r="BI151" s="231">
        <f>IF(N151="nulová",J151,0)</f>
        <v>0</v>
      </c>
      <c r="BJ151" s="23" t="s">
        <v>79</v>
      </c>
      <c r="BK151" s="231">
        <f>ROUND(I151*H151,2)</f>
        <v>0</v>
      </c>
      <c r="BL151" s="23" t="s">
        <v>249</v>
      </c>
      <c r="BM151" s="23" t="s">
        <v>1357</v>
      </c>
    </row>
    <row r="152" s="1" customFormat="1" ht="16.5" customHeight="1">
      <c r="B152" s="45"/>
      <c r="C152" s="220" t="s">
        <v>578</v>
      </c>
      <c r="D152" s="220" t="s">
        <v>170</v>
      </c>
      <c r="E152" s="221" t="s">
        <v>2311</v>
      </c>
      <c r="F152" s="222" t="s">
        <v>2312</v>
      </c>
      <c r="G152" s="223" t="s">
        <v>1848</v>
      </c>
      <c r="H152" s="224">
        <v>2</v>
      </c>
      <c r="I152" s="225"/>
      <c r="J152" s="226">
        <f>ROUND(I152*H152,2)</f>
        <v>0</v>
      </c>
      <c r="K152" s="222" t="s">
        <v>174</v>
      </c>
      <c r="L152" s="71"/>
      <c r="M152" s="227" t="s">
        <v>21</v>
      </c>
      <c r="N152" s="228" t="s">
        <v>42</v>
      </c>
      <c r="O152" s="46"/>
      <c r="P152" s="229">
        <f>O152*H152</f>
        <v>0</v>
      </c>
      <c r="Q152" s="229">
        <v>0</v>
      </c>
      <c r="R152" s="229">
        <f>Q152*H152</f>
        <v>0</v>
      </c>
      <c r="S152" s="229">
        <v>0</v>
      </c>
      <c r="T152" s="230">
        <f>S152*H152</f>
        <v>0</v>
      </c>
      <c r="AR152" s="23" t="s">
        <v>249</v>
      </c>
      <c r="AT152" s="23" t="s">
        <v>170</v>
      </c>
      <c r="AU152" s="23" t="s">
        <v>81</v>
      </c>
      <c r="AY152" s="23" t="s">
        <v>168</v>
      </c>
      <c r="BE152" s="231">
        <f>IF(N152="základní",J152,0)</f>
        <v>0</v>
      </c>
      <c r="BF152" s="231">
        <f>IF(N152="snížená",J152,0)</f>
        <v>0</v>
      </c>
      <c r="BG152" s="231">
        <f>IF(N152="zákl. přenesená",J152,0)</f>
        <v>0</v>
      </c>
      <c r="BH152" s="231">
        <f>IF(N152="sníž. přenesená",J152,0)</f>
        <v>0</v>
      </c>
      <c r="BI152" s="231">
        <f>IF(N152="nulová",J152,0)</f>
        <v>0</v>
      </c>
      <c r="BJ152" s="23" t="s">
        <v>79</v>
      </c>
      <c r="BK152" s="231">
        <f>ROUND(I152*H152,2)</f>
        <v>0</v>
      </c>
      <c r="BL152" s="23" t="s">
        <v>249</v>
      </c>
      <c r="BM152" s="23" t="s">
        <v>1365</v>
      </c>
    </row>
    <row r="153" s="1" customFormat="1" ht="16.5" customHeight="1">
      <c r="B153" s="45"/>
      <c r="C153" s="220" t="s">
        <v>582</v>
      </c>
      <c r="D153" s="220" t="s">
        <v>170</v>
      </c>
      <c r="E153" s="221" t="s">
        <v>2313</v>
      </c>
      <c r="F153" s="222" t="s">
        <v>2314</v>
      </c>
      <c r="G153" s="223" t="s">
        <v>1848</v>
      </c>
      <c r="H153" s="224">
        <v>1</v>
      </c>
      <c r="I153" s="225"/>
      <c r="J153" s="226">
        <f>ROUND(I153*H153,2)</f>
        <v>0</v>
      </c>
      <c r="K153" s="222" t="s">
        <v>174</v>
      </c>
      <c r="L153" s="71"/>
      <c r="M153" s="227" t="s">
        <v>21</v>
      </c>
      <c r="N153" s="228" t="s">
        <v>42</v>
      </c>
      <c r="O153" s="46"/>
      <c r="P153" s="229">
        <f>O153*H153</f>
        <v>0</v>
      </c>
      <c r="Q153" s="229">
        <v>0</v>
      </c>
      <c r="R153" s="229">
        <f>Q153*H153</f>
        <v>0</v>
      </c>
      <c r="S153" s="229">
        <v>0</v>
      </c>
      <c r="T153" s="230">
        <f>S153*H153</f>
        <v>0</v>
      </c>
      <c r="AR153" s="23" t="s">
        <v>249</v>
      </c>
      <c r="AT153" s="23" t="s">
        <v>170</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249</v>
      </c>
      <c r="BM153" s="23" t="s">
        <v>1373</v>
      </c>
    </row>
    <row r="154" s="1" customFormat="1" ht="16.5" customHeight="1">
      <c r="B154" s="45"/>
      <c r="C154" s="220" t="s">
        <v>586</v>
      </c>
      <c r="D154" s="220" t="s">
        <v>170</v>
      </c>
      <c r="E154" s="221" t="s">
        <v>2315</v>
      </c>
      <c r="F154" s="222" t="s">
        <v>2316</v>
      </c>
      <c r="G154" s="223" t="s">
        <v>466</v>
      </c>
      <c r="H154" s="224">
        <v>3</v>
      </c>
      <c r="I154" s="225"/>
      <c r="J154" s="226">
        <f>ROUND(I154*H154,2)</f>
        <v>0</v>
      </c>
      <c r="K154" s="222" t="s">
        <v>174</v>
      </c>
      <c r="L154" s="71"/>
      <c r="M154" s="227" t="s">
        <v>21</v>
      </c>
      <c r="N154" s="228" t="s">
        <v>42</v>
      </c>
      <c r="O154" s="46"/>
      <c r="P154" s="229">
        <f>O154*H154</f>
        <v>0</v>
      </c>
      <c r="Q154" s="229">
        <v>0</v>
      </c>
      <c r="R154" s="229">
        <f>Q154*H154</f>
        <v>0</v>
      </c>
      <c r="S154" s="229">
        <v>0</v>
      </c>
      <c r="T154" s="230">
        <f>S154*H154</f>
        <v>0</v>
      </c>
      <c r="AR154" s="23" t="s">
        <v>249</v>
      </c>
      <c r="AT154" s="23" t="s">
        <v>170</v>
      </c>
      <c r="AU154" s="23" t="s">
        <v>81</v>
      </c>
      <c r="AY154" s="23" t="s">
        <v>168</v>
      </c>
      <c r="BE154" s="231">
        <f>IF(N154="základní",J154,0)</f>
        <v>0</v>
      </c>
      <c r="BF154" s="231">
        <f>IF(N154="snížená",J154,0)</f>
        <v>0</v>
      </c>
      <c r="BG154" s="231">
        <f>IF(N154="zákl. přenesená",J154,0)</f>
        <v>0</v>
      </c>
      <c r="BH154" s="231">
        <f>IF(N154="sníž. přenesená",J154,0)</f>
        <v>0</v>
      </c>
      <c r="BI154" s="231">
        <f>IF(N154="nulová",J154,0)</f>
        <v>0</v>
      </c>
      <c r="BJ154" s="23" t="s">
        <v>79</v>
      </c>
      <c r="BK154" s="231">
        <f>ROUND(I154*H154,2)</f>
        <v>0</v>
      </c>
      <c r="BL154" s="23" t="s">
        <v>249</v>
      </c>
      <c r="BM154" s="23" t="s">
        <v>1382</v>
      </c>
    </row>
    <row r="155" s="1" customFormat="1" ht="38.25" customHeight="1">
      <c r="B155" s="45"/>
      <c r="C155" s="220" t="s">
        <v>591</v>
      </c>
      <c r="D155" s="220" t="s">
        <v>170</v>
      </c>
      <c r="E155" s="221" t="s">
        <v>2317</v>
      </c>
      <c r="F155" s="222" t="s">
        <v>2318</v>
      </c>
      <c r="G155" s="223" t="s">
        <v>235</v>
      </c>
      <c r="H155" s="224">
        <v>0.23899999999999999</v>
      </c>
      <c r="I155" s="225"/>
      <c r="J155" s="226">
        <f>ROUND(I155*H155,2)</f>
        <v>0</v>
      </c>
      <c r="K155" s="222" t="s">
        <v>174</v>
      </c>
      <c r="L155" s="71"/>
      <c r="M155" s="227" t="s">
        <v>21</v>
      </c>
      <c r="N155" s="228" t="s">
        <v>42</v>
      </c>
      <c r="O155" s="46"/>
      <c r="P155" s="229">
        <f>O155*H155</f>
        <v>0</v>
      </c>
      <c r="Q155" s="229">
        <v>0</v>
      </c>
      <c r="R155" s="229">
        <f>Q155*H155</f>
        <v>0</v>
      </c>
      <c r="S155" s="229">
        <v>0</v>
      </c>
      <c r="T155" s="230">
        <f>S155*H155</f>
        <v>0</v>
      </c>
      <c r="AR155" s="23" t="s">
        <v>249</v>
      </c>
      <c r="AT155" s="23" t="s">
        <v>170</v>
      </c>
      <c r="AU155" s="23" t="s">
        <v>81</v>
      </c>
      <c r="AY155" s="23" t="s">
        <v>168</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249</v>
      </c>
      <c r="BM155" s="23" t="s">
        <v>1390</v>
      </c>
    </row>
    <row r="156" s="1" customFormat="1" ht="38.25" customHeight="1">
      <c r="B156" s="45"/>
      <c r="C156" s="220" t="s">
        <v>595</v>
      </c>
      <c r="D156" s="220" t="s">
        <v>170</v>
      </c>
      <c r="E156" s="221" t="s">
        <v>2319</v>
      </c>
      <c r="F156" s="222" t="s">
        <v>2320</v>
      </c>
      <c r="G156" s="223" t="s">
        <v>235</v>
      </c>
      <c r="H156" s="224">
        <v>0.23899999999999999</v>
      </c>
      <c r="I156" s="225"/>
      <c r="J156" s="226">
        <f>ROUND(I156*H156,2)</f>
        <v>0</v>
      </c>
      <c r="K156" s="222" t="s">
        <v>174</v>
      </c>
      <c r="L156" s="71"/>
      <c r="M156" s="227" t="s">
        <v>21</v>
      </c>
      <c r="N156" s="228" t="s">
        <v>42</v>
      </c>
      <c r="O156" s="46"/>
      <c r="P156" s="229">
        <f>O156*H156</f>
        <v>0</v>
      </c>
      <c r="Q156" s="229">
        <v>0</v>
      </c>
      <c r="R156" s="229">
        <f>Q156*H156</f>
        <v>0</v>
      </c>
      <c r="S156" s="229">
        <v>0</v>
      </c>
      <c r="T156" s="230">
        <f>S156*H156</f>
        <v>0</v>
      </c>
      <c r="AR156" s="23" t="s">
        <v>249</v>
      </c>
      <c r="AT156" s="23" t="s">
        <v>170</v>
      </c>
      <c r="AU156" s="23" t="s">
        <v>81</v>
      </c>
      <c r="AY156" s="23" t="s">
        <v>168</v>
      </c>
      <c r="BE156" s="231">
        <f>IF(N156="základní",J156,0)</f>
        <v>0</v>
      </c>
      <c r="BF156" s="231">
        <f>IF(N156="snížená",J156,0)</f>
        <v>0</v>
      </c>
      <c r="BG156" s="231">
        <f>IF(N156="zákl. přenesená",J156,0)</f>
        <v>0</v>
      </c>
      <c r="BH156" s="231">
        <f>IF(N156="sníž. přenesená",J156,0)</f>
        <v>0</v>
      </c>
      <c r="BI156" s="231">
        <f>IF(N156="nulová",J156,0)</f>
        <v>0</v>
      </c>
      <c r="BJ156" s="23" t="s">
        <v>79</v>
      </c>
      <c r="BK156" s="231">
        <f>ROUND(I156*H156,2)</f>
        <v>0</v>
      </c>
      <c r="BL156" s="23" t="s">
        <v>249</v>
      </c>
      <c r="BM156" s="23" t="s">
        <v>1398</v>
      </c>
    </row>
    <row r="157" s="10" customFormat="1" ht="29.88" customHeight="1">
      <c r="B157" s="204"/>
      <c r="C157" s="205"/>
      <c r="D157" s="206" t="s">
        <v>70</v>
      </c>
      <c r="E157" s="218" t="s">
        <v>2321</v>
      </c>
      <c r="F157" s="218" t="s">
        <v>2322</v>
      </c>
      <c r="G157" s="205"/>
      <c r="H157" s="205"/>
      <c r="I157" s="208"/>
      <c r="J157" s="219">
        <f>BK157</f>
        <v>0</v>
      </c>
      <c r="K157" s="205"/>
      <c r="L157" s="210"/>
      <c r="M157" s="211"/>
      <c r="N157" s="212"/>
      <c r="O157" s="212"/>
      <c r="P157" s="213">
        <f>SUM(P158:P160)</f>
        <v>0</v>
      </c>
      <c r="Q157" s="212"/>
      <c r="R157" s="213">
        <f>SUM(R158:R160)</f>
        <v>0</v>
      </c>
      <c r="S157" s="212"/>
      <c r="T157" s="214">
        <f>SUM(T158:T160)</f>
        <v>0</v>
      </c>
      <c r="AR157" s="215" t="s">
        <v>81</v>
      </c>
      <c r="AT157" s="216" t="s">
        <v>70</v>
      </c>
      <c r="AU157" s="216" t="s">
        <v>79</v>
      </c>
      <c r="AY157" s="215" t="s">
        <v>168</v>
      </c>
      <c r="BK157" s="217">
        <f>SUM(BK158:BK160)</f>
        <v>0</v>
      </c>
    </row>
    <row r="158" s="1" customFormat="1" ht="25.5" customHeight="1">
      <c r="B158" s="45"/>
      <c r="C158" s="220" t="s">
        <v>600</v>
      </c>
      <c r="D158" s="220" t="s">
        <v>170</v>
      </c>
      <c r="E158" s="221" t="s">
        <v>2323</v>
      </c>
      <c r="F158" s="222" t="s">
        <v>2324</v>
      </c>
      <c r="G158" s="223" t="s">
        <v>1848</v>
      </c>
      <c r="H158" s="224">
        <v>4</v>
      </c>
      <c r="I158" s="225"/>
      <c r="J158" s="226">
        <f>ROUND(I158*H158,2)</f>
        <v>0</v>
      </c>
      <c r="K158" s="222" t="s">
        <v>174</v>
      </c>
      <c r="L158" s="71"/>
      <c r="M158" s="227" t="s">
        <v>21</v>
      </c>
      <c r="N158" s="228" t="s">
        <v>42</v>
      </c>
      <c r="O158" s="46"/>
      <c r="P158" s="229">
        <f>O158*H158</f>
        <v>0</v>
      </c>
      <c r="Q158" s="229">
        <v>0</v>
      </c>
      <c r="R158" s="229">
        <f>Q158*H158</f>
        <v>0</v>
      </c>
      <c r="S158" s="229">
        <v>0</v>
      </c>
      <c r="T158" s="230">
        <f>S158*H158</f>
        <v>0</v>
      </c>
      <c r="AR158" s="23" t="s">
        <v>249</v>
      </c>
      <c r="AT158" s="23" t="s">
        <v>170</v>
      </c>
      <c r="AU158" s="23" t="s">
        <v>81</v>
      </c>
      <c r="AY158" s="23" t="s">
        <v>168</v>
      </c>
      <c r="BE158" s="231">
        <f>IF(N158="základní",J158,0)</f>
        <v>0</v>
      </c>
      <c r="BF158" s="231">
        <f>IF(N158="snížená",J158,0)</f>
        <v>0</v>
      </c>
      <c r="BG158" s="231">
        <f>IF(N158="zákl. přenesená",J158,0)</f>
        <v>0</v>
      </c>
      <c r="BH158" s="231">
        <f>IF(N158="sníž. přenesená",J158,0)</f>
        <v>0</v>
      </c>
      <c r="BI158" s="231">
        <f>IF(N158="nulová",J158,0)</f>
        <v>0</v>
      </c>
      <c r="BJ158" s="23" t="s">
        <v>79</v>
      </c>
      <c r="BK158" s="231">
        <f>ROUND(I158*H158,2)</f>
        <v>0</v>
      </c>
      <c r="BL158" s="23" t="s">
        <v>249</v>
      </c>
      <c r="BM158" s="23" t="s">
        <v>1406</v>
      </c>
    </row>
    <row r="159" s="1" customFormat="1" ht="38.25" customHeight="1">
      <c r="B159" s="45"/>
      <c r="C159" s="220" t="s">
        <v>604</v>
      </c>
      <c r="D159" s="220" t="s">
        <v>170</v>
      </c>
      <c r="E159" s="221" t="s">
        <v>2325</v>
      </c>
      <c r="F159" s="222" t="s">
        <v>2326</v>
      </c>
      <c r="G159" s="223" t="s">
        <v>235</v>
      </c>
      <c r="H159" s="224">
        <v>0.036999999999999998</v>
      </c>
      <c r="I159" s="225"/>
      <c r="J159" s="226">
        <f>ROUND(I159*H159,2)</f>
        <v>0</v>
      </c>
      <c r="K159" s="222" t="s">
        <v>174</v>
      </c>
      <c r="L159" s="71"/>
      <c r="M159" s="227" t="s">
        <v>21</v>
      </c>
      <c r="N159" s="228" t="s">
        <v>42</v>
      </c>
      <c r="O159" s="46"/>
      <c r="P159" s="229">
        <f>O159*H159</f>
        <v>0</v>
      </c>
      <c r="Q159" s="229">
        <v>0</v>
      </c>
      <c r="R159" s="229">
        <f>Q159*H159</f>
        <v>0</v>
      </c>
      <c r="S159" s="229">
        <v>0</v>
      </c>
      <c r="T159" s="230">
        <f>S159*H159</f>
        <v>0</v>
      </c>
      <c r="AR159" s="23" t="s">
        <v>249</v>
      </c>
      <c r="AT159" s="23" t="s">
        <v>170</v>
      </c>
      <c r="AU159" s="23" t="s">
        <v>81</v>
      </c>
      <c r="AY159" s="23" t="s">
        <v>168</v>
      </c>
      <c r="BE159" s="231">
        <f>IF(N159="základní",J159,0)</f>
        <v>0</v>
      </c>
      <c r="BF159" s="231">
        <f>IF(N159="snížená",J159,0)</f>
        <v>0</v>
      </c>
      <c r="BG159" s="231">
        <f>IF(N159="zákl. přenesená",J159,0)</f>
        <v>0</v>
      </c>
      <c r="BH159" s="231">
        <f>IF(N159="sníž. přenesená",J159,0)</f>
        <v>0</v>
      </c>
      <c r="BI159" s="231">
        <f>IF(N159="nulová",J159,0)</f>
        <v>0</v>
      </c>
      <c r="BJ159" s="23" t="s">
        <v>79</v>
      </c>
      <c r="BK159" s="231">
        <f>ROUND(I159*H159,2)</f>
        <v>0</v>
      </c>
      <c r="BL159" s="23" t="s">
        <v>249</v>
      </c>
      <c r="BM159" s="23" t="s">
        <v>1414</v>
      </c>
    </row>
    <row r="160" s="1" customFormat="1" ht="38.25" customHeight="1">
      <c r="B160" s="45"/>
      <c r="C160" s="220" t="s">
        <v>608</v>
      </c>
      <c r="D160" s="220" t="s">
        <v>170</v>
      </c>
      <c r="E160" s="221" t="s">
        <v>2327</v>
      </c>
      <c r="F160" s="222" t="s">
        <v>2328</v>
      </c>
      <c r="G160" s="223" t="s">
        <v>235</v>
      </c>
      <c r="H160" s="224">
        <v>0.036999999999999998</v>
      </c>
      <c r="I160" s="225"/>
      <c r="J160" s="226">
        <f>ROUND(I160*H160,2)</f>
        <v>0</v>
      </c>
      <c r="K160" s="222" t="s">
        <v>174</v>
      </c>
      <c r="L160" s="71"/>
      <c r="M160" s="227" t="s">
        <v>21</v>
      </c>
      <c r="N160" s="228" t="s">
        <v>42</v>
      </c>
      <c r="O160" s="46"/>
      <c r="P160" s="229">
        <f>O160*H160</f>
        <v>0</v>
      </c>
      <c r="Q160" s="229">
        <v>0</v>
      </c>
      <c r="R160" s="229">
        <f>Q160*H160</f>
        <v>0</v>
      </c>
      <c r="S160" s="229">
        <v>0</v>
      </c>
      <c r="T160" s="230">
        <f>S160*H160</f>
        <v>0</v>
      </c>
      <c r="AR160" s="23" t="s">
        <v>249</v>
      </c>
      <c r="AT160" s="23" t="s">
        <v>170</v>
      </c>
      <c r="AU160" s="23" t="s">
        <v>81</v>
      </c>
      <c r="AY160" s="23" t="s">
        <v>168</v>
      </c>
      <c r="BE160" s="231">
        <f>IF(N160="základní",J160,0)</f>
        <v>0</v>
      </c>
      <c r="BF160" s="231">
        <f>IF(N160="snížená",J160,0)</f>
        <v>0</v>
      </c>
      <c r="BG160" s="231">
        <f>IF(N160="zákl. přenesená",J160,0)</f>
        <v>0</v>
      </c>
      <c r="BH160" s="231">
        <f>IF(N160="sníž. přenesená",J160,0)</f>
        <v>0</v>
      </c>
      <c r="BI160" s="231">
        <f>IF(N160="nulová",J160,0)</f>
        <v>0</v>
      </c>
      <c r="BJ160" s="23" t="s">
        <v>79</v>
      </c>
      <c r="BK160" s="231">
        <f>ROUND(I160*H160,2)</f>
        <v>0</v>
      </c>
      <c r="BL160" s="23" t="s">
        <v>249</v>
      </c>
      <c r="BM160" s="23" t="s">
        <v>1422</v>
      </c>
    </row>
    <row r="161" s="10" customFormat="1" ht="37.44" customHeight="1">
      <c r="B161" s="204"/>
      <c r="C161" s="205"/>
      <c r="D161" s="206" t="s">
        <v>70</v>
      </c>
      <c r="E161" s="207" t="s">
        <v>2193</v>
      </c>
      <c r="F161" s="207" t="s">
        <v>2194</v>
      </c>
      <c r="G161" s="205"/>
      <c r="H161" s="205"/>
      <c r="I161" s="208"/>
      <c r="J161" s="209">
        <f>BK161</f>
        <v>0</v>
      </c>
      <c r="K161" s="205"/>
      <c r="L161" s="210"/>
      <c r="M161" s="211"/>
      <c r="N161" s="212"/>
      <c r="O161" s="212"/>
      <c r="P161" s="213">
        <f>P162</f>
        <v>0</v>
      </c>
      <c r="Q161" s="212"/>
      <c r="R161" s="213">
        <f>R162</f>
        <v>0</v>
      </c>
      <c r="S161" s="212"/>
      <c r="T161" s="214">
        <f>T162</f>
        <v>0</v>
      </c>
      <c r="AR161" s="215" t="s">
        <v>175</v>
      </c>
      <c r="AT161" s="216" t="s">
        <v>70</v>
      </c>
      <c r="AU161" s="216" t="s">
        <v>71</v>
      </c>
      <c r="AY161" s="215" t="s">
        <v>168</v>
      </c>
      <c r="BK161" s="217">
        <f>BK162</f>
        <v>0</v>
      </c>
    </row>
    <row r="162" s="1" customFormat="1" ht="25.5" customHeight="1">
      <c r="B162" s="45"/>
      <c r="C162" s="220" t="s">
        <v>612</v>
      </c>
      <c r="D162" s="220" t="s">
        <v>170</v>
      </c>
      <c r="E162" s="221" t="s">
        <v>2195</v>
      </c>
      <c r="F162" s="222" t="s">
        <v>2196</v>
      </c>
      <c r="G162" s="223" t="s">
        <v>1207</v>
      </c>
      <c r="H162" s="224">
        <v>20</v>
      </c>
      <c r="I162" s="225"/>
      <c r="J162" s="226">
        <f>ROUND(I162*H162,2)</f>
        <v>0</v>
      </c>
      <c r="K162" s="222" t="s">
        <v>174</v>
      </c>
      <c r="L162" s="71"/>
      <c r="M162" s="227" t="s">
        <v>21</v>
      </c>
      <c r="N162" s="228" t="s">
        <v>42</v>
      </c>
      <c r="O162" s="46"/>
      <c r="P162" s="229">
        <f>O162*H162</f>
        <v>0</v>
      </c>
      <c r="Q162" s="229">
        <v>0</v>
      </c>
      <c r="R162" s="229">
        <f>Q162*H162</f>
        <v>0</v>
      </c>
      <c r="S162" s="229">
        <v>0</v>
      </c>
      <c r="T162" s="230">
        <f>S162*H162</f>
        <v>0</v>
      </c>
      <c r="AR162" s="23" t="s">
        <v>2197</v>
      </c>
      <c r="AT162" s="23" t="s">
        <v>170</v>
      </c>
      <c r="AU162" s="23" t="s">
        <v>79</v>
      </c>
      <c r="AY162" s="23" t="s">
        <v>168</v>
      </c>
      <c r="BE162" s="231">
        <f>IF(N162="základní",J162,0)</f>
        <v>0</v>
      </c>
      <c r="BF162" s="231">
        <f>IF(N162="snížená",J162,0)</f>
        <v>0</v>
      </c>
      <c r="BG162" s="231">
        <f>IF(N162="zákl. přenesená",J162,0)</f>
        <v>0</v>
      </c>
      <c r="BH162" s="231">
        <f>IF(N162="sníž. přenesená",J162,0)</f>
        <v>0</v>
      </c>
      <c r="BI162" s="231">
        <f>IF(N162="nulová",J162,0)</f>
        <v>0</v>
      </c>
      <c r="BJ162" s="23" t="s">
        <v>79</v>
      </c>
      <c r="BK162" s="231">
        <f>ROUND(I162*H162,2)</f>
        <v>0</v>
      </c>
      <c r="BL162" s="23" t="s">
        <v>2197</v>
      </c>
      <c r="BM162" s="23" t="s">
        <v>2047</v>
      </c>
    </row>
    <row r="163" s="10" customFormat="1" ht="37.44" customHeight="1">
      <c r="B163" s="204"/>
      <c r="C163" s="205"/>
      <c r="D163" s="206" t="s">
        <v>70</v>
      </c>
      <c r="E163" s="207" t="s">
        <v>131</v>
      </c>
      <c r="F163" s="207" t="s">
        <v>1861</v>
      </c>
      <c r="G163" s="205"/>
      <c r="H163" s="205"/>
      <c r="I163" s="208"/>
      <c r="J163" s="209">
        <f>BK163</f>
        <v>0</v>
      </c>
      <c r="K163" s="205"/>
      <c r="L163" s="210"/>
      <c r="M163" s="211"/>
      <c r="N163" s="212"/>
      <c r="O163" s="212"/>
      <c r="P163" s="213">
        <f>P164</f>
        <v>0</v>
      </c>
      <c r="Q163" s="212"/>
      <c r="R163" s="213">
        <f>R164</f>
        <v>0</v>
      </c>
      <c r="S163" s="212"/>
      <c r="T163" s="214">
        <f>T164</f>
        <v>0</v>
      </c>
      <c r="AR163" s="215" t="s">
        <v>192</v>
      </c>
      <c r="AT163" s="216" t="s">
        <v>70</v>
      </c>
      <c r="AU163" s="216" t="s">
        <v>71</v>
      </c>
      <c r="AY163" s="215" t="s">
        <v>168</v>
      </c>
      <c r="BK163" s="217">
        <f>BK164</f>
        <v>0</v>
      </c>
    </row>
    <row r="164" s="10" customFormat="1" ht="19.92" customHeight="1">
      <c r="B164" s="204"/>
      <c r="C164" s="205"/>
      <c r="D164" s="206" t="s">
        <v>70</v>
      </c>
      <c r="E164" s="218" t="s">
        <v>1862</v>
      </c>
      <c r="F164" s="218" t="s">
        <v>1863</v>
      </c>
      <c r="G164" s="205"/>
      <c r="H164" s="205"/>
      <c r="I164" s="208"/>
      <c r="J164" s="219">
        <f>BK164</f>
        <v>0</v>
      </c>
      <c r="K164" s="205"/>
      <c r="L164" s="210"/>
      <c r="M164" s="211"/>
      <c r="N164" s="212"/>
      <c r="O164" s="212"/>
      <c r="P164" s="213">
        <f>P165</f>
        <v>0</v>
      </c>
      <c r="Q164" s="212"/>
      <c r="R164" s="213">
        <f>R165</f>
        <v>0</v>
      </c>
      <c r="S164" s="212"/>
      <c r="T164" s="214">
        <f>T165</f>
        <v>0</v>
      </c>
      <c r="AR164" s="215" t="s">
        <v>192</v>
      </c>
      <c r="AT164" s="216" t="s">
        <v>70</v>
      </c>
      <c r="AU164" s="216" t="s">
        <v>79</v>
      </c>
      <c r="AY164" s="215" t="s">
        <v>168</v>
      </c>
      <c r="BK164" s="217">
        <f>BK165</f>
        <v>0</v>
      </c>
    </row>
    <row r="165" s="1" customFormat="1" ht="16.5" customHeight="1">
      <c r="B165" s="45"/>
      <c r="C165" s="220" t="s">
        <v>619</v>
      </c>
      <c r="D165" s="220" t="s">
        <v>170</v>
      </c>
      <c r="E165" s="221" t="s">
        <v>1866</v>
      </c>
      <c r="F165" s="222" t="s">
        <v>1216</v>
      </c>
      <c r="G165" s="223" t="s">
        <v>1848</v>
      </c>
      <c r="H165" s="224">
        <v>1</v>
      </c>
      <c r="I165" s="225"/>
      <c r="J165" s="226">
        <f>ROUND(I165*H165,2)</f>
        <v>0</v>
      </c>
      <c r="K165" s="222" t="s">
        <v>174</v>
      </c>
      <c r="L165" s="71"/>
      <c r="M165" s="227" t="s">
        <v>21</v>
      </c>
      <c r="N165" s="270" t="s">
        <v>42</v>
      </c>
      <c r="O165" s="268"/>
      <c r="P165" s="271">
        <f>O165*H165</f>
        <v>0</v>
      </c>
      <c r="Q165" s="271">
        <v>0</v>
      </c>
      <c r="R165" s="271">
        <f>Q165*H165</f>
        <v>0</v>
      </c>
      <c r="S165" s="271">
        <v>0</v>
      </c>
      <c r="T165" s="272">
        <f>S165*H165</f>
        <v>0</v>
      </c>
      <c r="AR165" s="23" t="s">
        <v>175</v>
      </c>
      <c r="AT165" s="23" t="s">
        <v>170</v>
      </c>
      <c r="AU165" s="23" t="s">
        <v>81</v>
      </c>
      <c r="AY165" s="23" t="s">
        <v>168</v>
      </c>
      <c r="BE165" s="231">
        <f>IF(N165="základní",J165,0)</f>
        <v>0</v>
      </c>
      <c r="BF165" s="231">
        <f>IF(N165="snížená",J165,0)</f>
        <v>0</v>
      </c>
      <c r="BG165" s="231">
        <f>IF(N165="zákl. přenesená",J165,0)</f>
        <v>0</v>
      </c>
      <c r="BH165" s="231">
        <f>IF(N165="sníž. přenesená",J165,0)</f>
        <v>0</v>
      </c>
      <c r="BI165" s="231">
        <f>IF(N165="nulová",J165,0)</f>
        <v>0</v>
      </c>
      <c r="BJ165" s="23" t="s">
        <v>79</v>
      </c>
      <c r="BK165" s="231">
        <f>ROUND(I165*H165,2)</f>
        <v>0</v>
      </c>
      <c r="BL165" s="23" t="s">
        <v>175</v>
      </c>
      <c r="BM165" s="23" t="s">
        <v>2050</v>
      </c>
    </row>
    <row r="166" s="1" customFormat="1" ht="6.96" customHeight="1">
      <c r="B166" s="66"/>
      <c r="C166" s="67"/>
      <c r="D166" s="67"/>
      <c r="E166" s="67"/>
      <c r="F166" s="67"/>
      <c r="G166" s="67"/>
      <c r="H166" s="67"/>
      <c r="I166" s="165"/>
      <c r="J166" s="67"/>
      <c r="K166" s="67"/>
      <c r="L166" s="71"/>
    </row>
  </sheetData>
  <sheetProtection sheet="1" autoFilter="0" formatColumns="0" formatRows="0" objects="1" scenarios="1" spinCount="100000" saltValue="BKC0a0tVmDVbobg0ypCy3Hfyf+eCLnEBPged8Yoxffad6hE3C71A80aJ2u4ccCViqnRn04c83Ku7idhwuDJHsA==" hashValue="V6GWqHi8aPI+4BpRk7+wbI2OcIGDcnR0b0jZQEmWHGQ7j/GaBt9kn84Zu1oyBm/oMRXrVUXDfNNAr5lKmFw87g==" algorithmName="SHA-512" password="CC35"/>
  <autoFilter ref="C86:K165"/>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132</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2329</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ROUND(J83,2)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ROUND(SUM(BE83:BE106), 2)</f>
        <v>0</v>
      </c>
      <c r="G30" s="46"/>
      <c r="H30" s="46"/>
      <c r="I30" s="157">
        <v>0.20999999999999999</v>
      </c>
      <c r="J30" s="156">
        <f>ROUND(ROUND((SUM(BE83:BE106)), 2)*I30, 2)</f>
        <v>0</v>
      </c>
      <c r="K30" s="50"/>
    </row>
    <row r="31" s="1" customFormat="1" ht="14.4" customHeight="1">
      <c r="B31" s="45"/>
      <c r="C31" s="46"/>
      <c r="D31" s="46"/>
      <c r="E31" s="54" t="s">
        <v>43</v>
      </c>
      <c r="F31" s="156">
        <f>ROUND(SUM(BF83:BF106), 2)</f>
        <v>0</v>
      </c>
      <c r="G31" s="46"/>
      <c r="H31" s="46"/>
      <c r="I31" s="157">
        <v>0.14999999999999999</v>
      </c>
      <c r="J31" s="156">
        <f>ROUND(ROUND((SUM(BF83:BF106)), 2)*I31, 2)</f>
        <v>0</v>
      </c>
      <c r="K31" s="50"/>
    </row>
    <row r="32" hidden="1" s="1" customFormat="1" ht="14.4" customHeight="1">
      <c r="B32" s="45"/>
      <c r="C32" s="46"/>
      <c r="D32" s="46"/>
      <c r="E32" s="54" t="s">
        <v>44</v>
      </c>
      <c r="F32" s="156">
        <f>ROUND(SUM(BG83:BG106), 2)</f>
        <v>0</v>
      </c>
      <c r="G32" s="46"/>
      <c r="H32" s="46"/>
      <c r="I32" s="157">
        <v>0.20999999999999999</v>
      </c>
      <c r="J32" s="156">
        <v>0</v>
      </c>
      <c r="K32" s="50"/>
    </row>
    <row r="33" hidden="1" s="1" customFormat="1" ht="14.4" customHeight="1">
      <c r="B33" s="45"/>
      <c r="C33" s="46"/>
      <c r="D33" s="46"/>
      <c r="E33" s="54" t="s">
        <v>45</v>
      </c>
      <c r="F33" s="156">
        <f>ROUND(SUM(BH83:BH106), 2)</f>
        <v>0</v>
      </c>
      <c r="G33" s="46"/>
      <c r="H33" s="46"/>
      <c r="I33" s="157">
        <v>0.14999999999999999</v>
      </c>
      <c r="J33" s="156">
        <v>0</v>
      </c>
      <c r="K33" s="50"/>
    </row>
    <row r="34" hidden="1" s="1" customFormat="1" ht="14.4" customHeight="1">
      <c r="B34" s="45"/>
      <c r="C34" s="46"/>
      <c r="D34" s="46"/>
      <c r="E34" s="54" t="s">
        <v>46</v>
      </c>
      <c r="F34" s="156">
        <f>ROUND(SUM(BI83:BI106),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SO 900 - VRN</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Praha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J83</f>
        <v>0</v>
      </c>
      <c r="K56" s="50"/>
      <c r="AU56" s="23" t="s">
        <v>145</v>
      </c>
    </row>
    <row r="57" s="7" customFormat="1" ht="24.96" customHeight="1">
      <c r="B57" s="176"/>
      <c r="C57" s="177"/>
      <c r="D57" s="178" t="s">
        <v>1796</v>
      </c>
      <c r="E57" s="179"/>
      <c r="F57" s="179"/>
      <c r="G57" s="179"/>
      <c r="H57" s="179"/>
      <c r="I57" s="180"/>
      <c r="J57" s="181">
        <f>J84</f>
        <v>0</v>
      </c>
      <c r="K57" s="182"/>
    </row>
    <row r="58" s="8" customFormat="1" ht="19.92" customHeight="1">
      <c r="B58" s="183"/>
      <c r="C58" s="184"/>
      <c r="D58" s="185" t="s">
        <v>1797</v>
      </c>
      <c r="E58" s="186"/>
      <c r="F58" s="186"/>
      <c r="G58" s="186"/>
      <c r="H58" s="186"/>
      <c r="I58" s="187"/>
      <c r="J58" s="188">
        <f>J85</f>
        <v>0</v>
      </c>
      <c r="K58" s="189"/>
    </row>
    <row r="59" s="8" customFormat="1" ht="19.92" customHeight="1">
      <c r="B59" s="183"/>
      <c r="C59" s="184"/>
      <c r="D59" s="185" t="s">
        <v>2330</v>
      </c>
      <c r="E59" s="186"/>
      <c r="F59" s="186"/>
      <c r="G59" s="186"/>
      <c r="H59" s="186"/>
      <c r="I59" s="187"/>
      <c r="J59" s="188">
        <f>J93</f>
        <v>0</v>
      </c>
      <c r="K59" s="189"/>
    </row>
    <row r="60" s="8" customFormat="1" ht="19.92" customHeight="1">
      <c r="B60" s="183"/>
      <c r="C60" s="184"/>
      <c r="D60" s="185" t="s">
        <v>1798</v>
      </c>
      <c r="E60" s="186"/>
      <c r="F60" s="186"/>
      <c r="G60" s="186"/>
      <c r="H60" s="186"/>
      <c r="I60" s="187"/>
      <c r="J60" s="188">
        <f>J96</f>
        <v>0</v>
      </c>
      <c r="K60" s="189"/>
    </row>
    <row r="61" s="8" customFormat="1" ht="19.92" customHeight="1">
      <c r="B61" s="183"/>
      <c r="C61" s="184"/>
      <c r="D61" s="185" t="s">
        <v>2331</v>
      </c>
      <c r="E61" s="186"/>
      <c r="F61" s="186"/>
      <c r="G61" s="186"/>
      <c r="H61" s="186"/>
      <c r="I61" s="187"/>
      <c r="J61" s="188">
        <f>J100</f>
        <v>0</v>
      </c>
      <c r="K61" s="189"/>
    </row>
    <row r="62" s="8" customFormat="1" ht="19.92" customHeight="1">
      <c r="B62" s="183"/>
      <c r="C62" s="184"/>
      <c r="D62" s="185" t="s">
        <v>2332</v>
      </c>
      <c r="E62" s="186"/>
      <c r="F62" s="186"/>
      <c r="G62" s="186"/>
      <c r="H62" s="186"/>
      <c r="I62" s="187"/>
      <c r="J62" s="188">
        <f>J102</f>
        <v>0</v>
      </c>
      <c r="K62" s="189"/>
    </row>
    <row r="63" s="8" customFormat="1" ht="19.92" customHeight="1">
      <c r="B63" s="183"/>
      <c r="C63" s="184"/>
      <c r="D63" s="185" t="s">
        <v>2333</v>
      </c>
      <c r="E63" s="186"/>
      <c r="F63" s="186"/>
      <c r="G63" s="186"/>
      <c r="H63" s="186"/>
      <c r="I63" s="187"/>
      <c r="J63" s="188">
        <f>J104</f>
        <v>0</v>
      </c>
      <c r="K63" s="189"/>
    </row>
    <row r="64" s="1" customFormat="1" ht="21.84" customHeight="1">
      <c r="B64" s="45"/>
      <c r="C64" s="46"/>
      <c r="D64" s="46"/>
      <c r="E64" s="46"/>
      <c r="F64" s="46"/>
      <c r="G64" s="46"/>
      <c r="H64" s="46"/>
      <c r="I64" s="143"/>
      <c r="J64" s="46"/>
      <c r="K64" s="50"/>
    </row>
    <row r="65" s="1" customFormat="1" ht="6.96" customHeight="1">
      <c r="B65" s="66"/>
      <c r="C65" s="67"/>
      <c r="D65" s="67"/>
      <c r="E65" s="67"/>
      <c r="F65" s="67"/>
      <c r="G65" s="67"/>
      <c r="H65" s="67"/>
      <c r="I65" s="165"/>
      <c r="J65" s="67"/>
      <c r="K65" s="68"/>
    </row>
    <row r="69" s="1" customFormat="1" ht="6.96" customHeight="1">
      <c r="B69" s="69"/>
      <c r="C69" s="70"/>
      <c r="D69" s="70"/>
      <c r="E69" s="70"/>
      <c r="F69" s="70"/>
      <c r="G69" s="70"/>
      <c r="H69" s="70"/>
      <c r="I69" s="168"/>
      <c r="J69" s="70"/>
      <c r="K69" s="70"/>
      <c r="L69" s="71"/>
    </row>
    <row r="70" s="1" customFormat="1" ht="36.96" customHeight="1">
      <c r="B70" s="45"/>
      <c r="C70" s="72" t="s">
        <v>152</v>
      </c>
      <c r="D70" s="73"/>
      <c r="E70" s="73"/>
      <c r="F70" s="73"/>
      <c r="G70" s="73"/>
      <c r="H70" s="73"/>
      <c r="I70" s="190"/>
      <c r="J70" s="73"/>
      <c r="K70" s="73"/>
      <c r="L70" s="71"/>
    </row>
    <row r="71" s="1" customFormat="1" ht="6.96" customHeight="1">
      <c r="B71" s="45"/>
      <c r="C71" s="73"/>
      <c r="D71" s="73"/>
      <c r="E71" s="73"/>
      <c r="F71" s="73"/>
      <c r="G71" s="73"/>
      <c r="H71" s="73"/>
      <c r="I71" s="190"/>
      <c r="J71" s="73"/>
      <c r="K71" s="73"/>
      <c r="L71" s="71"/>
    </row>
    <row r="72" s="1" customFormat="1" ht="14.4" customHeight="1">
      <c r="B72" s="45"/>
      <c r="C72" s="75" t="s">
        <v>18</v>
      </c>
      <c r="D72" s="73"/>
      <c r="E72" s="73"/>
      <c r="F72" s="73"/>
      <c r="G72" s="73"/>
      <c r="H72" s="73"/>
      <c r="I72" s="190"/>
      <c r="J72" s="73"/>
      <c r="K72" s="73"/>
      <c r="L72" s="71"/>
    </row>
    <row r="73" s="1" customFormat="1" ht="16.5" customHeight="1">
      <c r="B73" s="45"/>
      <c r="C73" s="73"/>
      <c r="D73" s="73"/>
      <c r="E73" s="191" t="str">
        <f>E7</f>
        <v>Náměstí Hloubětín</v>
      </c>
      <c r="F73" s="75"/>
      <c r="G73" s="75"/>
      <c r="H73" s="75"/>
      <c r="I73" s="190"/>
      <c r="J73" s="73"/>
      <c r="K73" s="73"/>
      <c r="L73" s="71"/>
    </row>
    <row r="74" s="1" customFormat="1" ht="14.4" customHeight="1">
      <c r="B74" s="45"/>
      <c r="C74" s="75" t="s">
        <v>139</v>
      </c>
      <c r="D74" s="73"/>
      <c r="E74" s="73"/>
      <c r="F74" s="73"/>
      <c r="G74" s="73"/>
      <c r="H74" s="73"/>
      <c r="I74" s="190"/>
      <c r="J74" s="73"/>
      <c r="K74" s="73"/>
      <c r="L74" s="71"/>
    </row>
    <row r="75" s="1" customFormat="1" ht="17.25" customHeight="1">
      <c r="B75" s="45"/>
      <c r="C75" s="73"/>
      <c r="D75" s="73"/>
      <c r="E75" s="81" t="str">
        <f>E9</f>
        <v>SO 900 - VRN</v>
      </c>
      <c r="F75" s="73"/>
      <c r="G75" s="73"/>
      <c r="H75" s="73"/>
      <c r="I75" s="190"/>
      <c r="J75" s="73"/>
      <c r="K75" s="73"/>
      <c r="L75" s="71"/>
    </row>
    <row r="76" s="1" customFormat="1" ht="6.96" customHeight="1">
      <c r="B76" s="45"/>
      <c r="C76" s="73"/>
      <c r="D76" s="73"/>
      <c r="E76" s="73"/>
      <c r="F76" s="73"/>
      <c r="G76" s="73"/>
      <c r="H76" s="73"/>
      <c r="I76" s="190"/>
      <c r="J76" s="73"/>
      <c r="K76" s="73"/>
      <c r="L76" s="71"/>
    </row>
    <row r="77" s="1" customFormat="1" ht="18" customHeight="1">
      <c r="B77" s="45"/>
      <c r="C77" s="75" t="s">
        <v>23</v>
      </c>
      <c r="D77" s="73"/>
      <c r="E77" s="73"/>
      <c r="F77" s="192" t="str">
        <f>F12</f>
        <v xml:space="preserve">Praha </v>
      </c>
      <c r="G77" s="73"/>
      <c r="H77" s="73"/>
      <c r="I77" s="193" t="s">
        <v>25</v>
      </c>
      <c r="J77" s="84" t="str">
        <f>IF(J12="","",J12)</f>
        <v>6. 6. 2018</v>
      </c>
      <c r="K77" s="73"/>
      <c r="L77" s="71"/>
    </row>
    <row r="78" s="1" customFormat="1" ht="6.96" customHeight="1">
      <c r="B78" s="45"/>
      <c r="C78" s="73"/>
      <c r="D78" s="73"/>
      <c r="E78" s="73"/>
      <c r="F78" s="73"/>
      <c r="G78" s="73"/>
      <c r="H78" s="73"/>
      <c r="I78" s="190"/>
      <c r="J78" s="73"/>
      <c r="K78" s="73"/>
      <c r="L78" s="71"/>
    </row>
    <row r="79" s="1" customFormat="1">
      <c r="B79" s="45"/>
      <c r="C79" s="75" t="s">
        <v>27</v>
      </c>
      <c r="D79" s="73"/>
      <c r="E79" s="73"/>
      <c r="F79" s="192" t="str">
        <f>E15</f>
        <v xml:space="preserve"> </v>
      </c>
      <c r="G79" s="73"/>
      <c r="H79" s="73"/>
      <c r="I79" s="193" t="s">
        <v>33</v>
      </c>
      <c r="J79" s="192" t="str">
        <f>E21</f>
        <v xml:space="preserve"> </v>
      </c>
      <c r="K79" s="73"/>
      <c r="L79" s="71"/>
    </row>
    <row r="80" s="1" customFormat="1" ht="14.4" customHeight="1">
      <c r="B80" s="45"/>
      <c r="C80" s="75" t="s">
        <v>31</v>
      </c>
      <c r="D80" s="73"/>
      <c r="E80" s="73"/>
      <c r="F80" s="192" t="str">
        <f>IF(E18="","",E18)</f>
        <v/>
      </c>
      <c r="G80" s="73"/>
      <c r="H80" s="73"/>
      <c r="I80" s="190"/>
      <c r="J80" s="73"/>
      <c r="K80" s="73"/>
      <c r="L80" s="71"/>
    </row>
    <row r="81" s="1" customFormat="1" ht="10.32" customHeight="1">
      <c r="B81" s="45"/>
      <c r="C81" s="73"/>
      <c r="D81" s="73"/>
      <c r="E81" s="73"/>
      <c r="F81" s="73"/>
      <c r="G81" s="73"/>
      <c r="H81" s="73"/>
      <c r="I81" s="190"/>
      <c r="J81" s="73"/>
      <c r="K81" s="73"/>
      <c r="L81" s="71"/>
    </row>
    <row r="82" s="9" customFormat="1" ht="29.28" customHeight="1">
      <c r="B82" s="194"/>
      <c r="C82" s="195" t="s">
        <v>153</v>
      </c>
      <c r="D82" s="196" t="s">
        <v>56</v>
      </c>
      <c r="E82" s="196" t="s">
        <v>52</v>
      </c>
      <c r="F82" s="196" t="s">
        <v>154</v>
      </c>
      <c r="G82" s="196" t="s">
        <v>155</v>
      </c>
      <c r="H82" s="196" t="s">
        <v>156</v>
      </c>
      <c r="I82" s="197" t="s">
        <v>157</v>
      </c>
      <c r="J82" s="196" t="s">
        <v>143</v>
      </c>
      <c r="K82" s="198" t="s">
        <v>158</v>
      </c>
      <c r="L82" s="199"/>
      <c r="M82" s="101" t="s">
        <v>159</v>
      </c>
      <c r="N82" s="102" t="s">
        <v>41</v>
      </c>
      <c r="O82" s="102" t="s">
        <v>160</v>
      </c>
      <c r="P82" s="102" t="s">
        <v>161</v>
      </c>
      <c r="Q82" s="102" t="s">
        <v>162</v>
      </c>
      <c r="R82" s="102" t="s">
        <v>163</v>
      </c>
      <c r="S82" s="102" t="s">
        <v>164</v>
      </c>
      <c r="T82" s="103" t="s">
        <v>165</v>
      </c>
    </row>
    <row r="83" s="1" customFormat="1" ht="29.28" customHeight="1">
      <c r="B83" s="45"/>
      <c r="C83" s="107" t="s">
        <v>144</v>
      </c>
      <c r="D83" s="73"/>
      <c r="E83" s="73"/>
      <c r="F83" s="73"/>
      <c r="G83" s="73"/>
      <c r="H83" s="73"/>
      <c r="I83" s="190"/>
      <c r="J83" s="200">
        <f>BK83</f>
        <v>0</v>
      </c>
      <c r="K83" s="73"/>
      <c r="L83" s="71"/>
      <c r="M83" s="104"/>
      <c r="N83" s="105"/>
      <c r="O83" s="105"/>
      <c r="P83" s="201">
        <f>P84</f>
        <v>0</v>
      </c>
      <c r="Q83" s="105"/>
      <c r="R83" s="201">
        <f>R84</f>
        <v>0</v>
      </c>
      <c r="S83" s="105"/>
      <c r="T83" s="202">
        <f>T84</f>
        <v>0</v>
      </c>
      <c r="AT83" s="23" t="s">
        <v>70</v>
      </c>
      <c r="AU83" s="23" t="s">
        <v>145</v>
      </c>
      <c r="BK83" s="203">
        <f>BK84</f>
        <v>0</v>
      </c>
    </row>
    <row r="84" s="10" customFormat="1" ht="37.44" customHeight="1">
      <c r="B84" s="204"/>
      <c r="C84" s="205"/>
      <c r="D84" s="206" t="s">
        <v>70</v>
      </c>
      <c r="E84" s="207" t="s">
        <v>131</v>
      </c>
      <c r="F84" s="207" t="s">
        <v>1861</v>
      </c>
      <c r="G84" s="205"/>
      <c r="H84" s="205"/>
      <c r="I84" s="208"/>
      <c r="J84" s="209">
        <f>BK84</f>
        <v>0</v>
      </c>
      <c r="K84" s="205"/>
      <c r="L84" s="210"/>
      <c r="M84" s="211"/>
      <c r="N84" s="212"/>
      <c r="O84" s="212"/>
      <c r="P84" s="213">
        <f>P85+P93+P96+P100+P102+P104</f>
        <v>0</v>
      </c>
      <c r="Q84" s="212"/>
      <c r="R84" s="213">
        <f>R85+R93+R96+R100+R102+R104</f>
        <v>0</v>
      </c>
      <c r="S84" s="212"/>
      <c r="T84" s="214">
        <f>T85+T93+T96+T100+T102+T104</f>
        <v>0</v>
      </c>
      <c r="AR84" s="215" t="s">
        <v>192</v>
      </c>
      <c r="AT84" s="216" t="s">
        <v>70</v>
      </c>
      <c r="AU84" s="216" t="s">
        <v>71</v>
      </c>
      <c r="AY84" s="215" t="s">
        <v>168</v>
      </c>
      <c r="BK84" s="217">
        <f>BK85+BK93+BK96+BK100+BK102+BK104</f>
        <v>0</v>
      </c>
    </row>
    <row r="85" s="10" customFormat="1" ht="19.92" customHeight="1">
      <c r="B85" s="204"/>
      <c r="C85" s="205"/>
      <c r="D85" s="206" t="s">
        <v>70</v>
      </c>
      <c r="E85" s="218" t="s">
        <v>1862</v>
      </c>
      <c r="F85" s="218" t="s">
        <v>1863</v>
      </c>
      <c r="G85" s="205"/>
      <c r="H85" s="205"/>
      <c r="I85" s="208"/>
      <c r="J85" s="219">
        <f>BK85</f>
        <v>0</v>
      </c>
      <c r="K85" s="205"/>
      <c r="L85" s="210"/>
      <c r="M85" s="211"/>
      <c r="N85" s="212"/>
      <c r="O85" s="212"/>
      <c r="P85" s="213">
        <f>SUM(P86:P92)</f>
        <v>0</v>
      </c>
      <c r="Q85" s="212"/>
      <c r="R85" s="213">
        <f>SUM(R86:R92)</f>
        <v>0</v>
      </c>
      <c r="S85" s="212"/>
      <c r="T85" s="214">
        <f>SUM(T86:T92)</f>
        <v>0</v>
      </c>
      <c r="AR85" s="215" t="s">
        <v>192</v>
      </c>
      <c r="AT85" s="216" t="s">
        <v>70</v>
      </c>
      <c r="AU85" s="216" t="s">
        <v>79</v>
      </c>
      <c r="AY85" s="215" t="s">
        <v>168</v>
      </c>
      <c r="BK85" s="217">
        <f>SUM(BK86:BK92)</f>
        <v>0</v>
      </c>
    </row>
    <row r="86" s="1" customFormat="1" ht="16.5" customHeight="1">
      <c r="B86" s="45"/>
      <c r="C86" s="220" t="s">
        <v>79</v>
      </c>
      <c r="D86" s="220" t="s">
        <v>170</v>
      </c>
      <c r="E86" s="221" t="s">
        <v>2334</v>
      </c>
      <c r="F86" s="222" t="s">
        <v>2335</v>
      </c>
      <c r="G86" s="223" t="s">
        <v>780</v>
      </c>
      <c r="H86" s="224">
        <v>1</v>
      </c>
      <c r="I86" s="225"/>
      <c r="J86" s="226">
        <f>ROUND(I86*H86,2)</f>
        <v>0</v>
      </c>
      <c r="K86" s="222" t="s">
        <v>21</v>
      </c>
      <c r="L86" s="71"/>
      <c r="M86" s="227" t="s">
        <v>21</v>
      </c>
      <c r="N86" s="228" t="s">
        <v>42</v>
      </c>
      <c r="O86" s="46"/>
      <c r="P86" s="229">
        <f>O86*H86</f>
        <v>0</v>
      </c>
      <c r="Q86" s="229">
        <v>0</v>
      </c>
      <c r="R86" s="229">
        <f>Q86*H86</f>
        <v>0</v>
      </c>
      <c r="S86" s="229">
        <v>0</v>
      </c>
      <c r="T86" s="230">
        <f>S86*H86</f>
        <v>0</v>
      </c>
      <c r="AR86" s="23" t="s">
        <v>175</v>
      </c>
      <c r="AT86" s="23" t="s">
        <v>170</v>
      </c>
      <c r="AU86" s="23" t="s">
        <v>81</v>
      </c>
      <c r="AY86" s="23" t="s">
        <v>168</v>
      </c>
      <c r="BE86" s="231">
        <f>IF(N86="základní",J86,0)</f>
        <v>0</v>
      </c>
      <c r="BF86" s="231">
        <f>IF(N86="snížená",J86,0)</f>
        <v>0</v>
      </c>
      <c r="BG86" s="231">
        <f>IF(N86="zákl. přenesená",J86,0)</f>
        <v>0</v>
      </c>
      <c r="BH86" s="231">
        <f>IF(N86="sníž. přenesená",J86,0)</f>
        <v>0</v>
      </c>
      <c r="BI86" s="231">
        <f>IF(N86="nulová",J86,0)</f>
        <v>0</v>
      </c>
      <c r="BJ86" s="23" t="s">
        <v>79</v>
      </c>
      <c r="BK86" s="231">
        <f>ROUND(I86*H86,2)</f>
        <v>0</v>
      </c>
      <c r="BL86" s="23" t="s">
        <v>175</v>
      </c>
      <c r="BM86" s="23" t="s">
        <v>2336</v>
      </c>
    </row>
    <row r="87" s="1" customFormat="1" ht="16.5" customHeight="1">
      <c r="B87" s="45"/>
      <c r="C87" s="220" t="s">
        <v>249</v>
      </c>
      <c r="D87" s="220" t="s">
        <v>170</v>
      </c>
      <c r="E87" s="221" t="s">
        <v>2337</v>
      </c>
      <c r="F87" s="222" t="s">
        <v>2338</v>
      </c>
      <c r="G87" s="223" t="s">
        <v>780</v>
      </c>
      <c r="H87" s="224">
        <v>1</v>
      </c>
      <c r="I87" s="225"/>
      <c r="J87" s="226">
        <f>ROUND(I87*H87,2)</f>
        <v>0</v>
      </c>
      <c r="K87" s="222" t="s">
        <v>21</v>
      </c>
      <c r="L87" s="71"/>
      <c r="M87" s="227" t="s">
        <v>21</v>
      </c>
      <c r="N87" s="228" t="s">
        <v>42</v>
      </c>
      <c r="O87" s="46"/>
      <c r="P87" s="229">
        <f>O87*H87</f>
        <v>0</v>
      </c>
      <c r="Q87" s="229">
        <v>0</v>
      </c>
      <c r="R87" s="229">
        <f>Q87*H87</f>
        <v>0</v>
      </c>
      <c r="S87" s="229">
        <v>0</v>
      </c>
      <c r="T87" s="230">
        <f>S87*H87</f>
        <v>0</v>
      </c>
      <c r="AR87" s="23" t="s">
        <v>175</v>
      </c>
      <c r="AT87" s="23" t="s">
        <v>170</v>
      </c>
      <c r="AU87" s="23" t="s">
        <v>81</v>
      </c>
      <c r="AY87" s="23" t="s">
        <v>168</v>
      </c>
      <c r="BE87" s="231">
        <f>IF(N87="základní",J87,0)</f>
        <v>0</v>
      </c>
      <c r="BF87" s="231">
        <f>IF(N87="snížená",J87,0)</f>
        <v>0</v>
      </c>
      <c r="BG87" s="231">
        <f>IF(N87="zákl. přenesená",J87,0)</f>
        <v>0</v>
      </c>
      <c r="BH87" s="231">
        <f>IF(N87="sníž. přenesená",J87,0)</f>
        <v>0</v>
      </c>
      <c r="BI87" s="231">
        <f>IF(N87="nulová",J87,0)</f>
        <v>0</v>
      </c>
      <c r="BJ87" s="23" t="s">
        <v>79</v>
      </c>
      <c r="BK87" s="231">
        <f>ROUND(I87*H87,2)</f>
        <v>0</v>
      </c>
      <c r="BL87" s="23" t="s">
        <v>175</v>
      </c>
      <c r="BM87" s="23" t="s">
        <v>2339</v>
      </c>
    </row>
    <row r="88" s="1" customFormat="1" ht="25.5" customHeight="1">
      <c r="B88" s="45"/>
      <c r="C88" s="220" t="s">
        <v>81</v>
      </c>
      <c r="D88" s="220" t="s">
        <v>170</v>
      </c>
      <c r="E88" s="221" t="s">
        <v>2340</v>
      </c>
      <c r="F88" s="222" t="s">
        <v>2341</v>
      </c>
      <c r="G88" s="223" t="s">
        <v>780</v>
      </c>
      <c r="H88" s="224">
        <v>1</v>
      </c>
      <c r="I88" s="225"/>
      <c r="J88" s="226">
        <f>ROUND(I88*H88,2)</f>
        <v>0</v>
      </c>
      <c r="K88" s="222" t="s">
        <v>21</v>
      </c>
      <c r="L88" s="71"/>
      <c r="M88" s="227" t="s">
        <v>21</v>
      </c>
      <c r="N88" s="228" t="s">
        <v>42</v>
      </c>
      <c r="O88" s="46"/>
      <c r="P88" s="229">
        <f>O88*H88</f>
        <v>0</v>
      </c>
      <c r="Q88" s="229">
        <v>0</v>
      </c>
      <c r="R88" s="229">
        <f>Q88*H88</f>
        <v>0</v>
      </c>
      <c r="S88" s="229">
        <v>0</v>
      </c>
      <c r="T88" s="230">
        <f>S88*H88</f>
        <v>0</v>
      </c>
      <c r="AR88" s="23" t="s">
        <v>175</v>
      </c>
      <c r="AT88" s="23" t="s">
        <v>170</v>
      </c>
      <c r="AU88" s="23" t="s">
        <v>81</v>
      </c>
      <c r="AY88" s="23" t="s">
        <v>168</v>
      </c>
      <c r="BE88" s="231">
        <f>IF(N88="základní",J88,0)</f>
        <v>0</v>
      </c>
      <c r="BF88" s="231">
        <f>IF(N88="snížená",J88,0)</f>
        <v>0</v>
      </c>
      <c r="BG88" s="231">
        <f>IF(N88="zákl. přenesená",J88,0)</f>
        <v>0</v>
      </c>
      <c r="BH88" s="231">
        <f>IF(N88="sníž. přenesená",J88,0)</f>
        <v>0</v>
      </c>
      <c r="BI88" s="231">
        <f>IF(N88="nulová",J88,0)</f>
        <v>0</v>
      </c>
      <c r="BJ88" s="23" t="s">
        <v>79</v>
      </c>
      <c r="BK88" s="231">
        <f>ROUND(I88*H88,2)</f>
        <v>0</v>
      </c>
      <c r="BL88" s="23" t="s">
        <v>175</v>
      </c>
      <c r="BM88" s="23" t="s">
        <v>2342</v>
      </c>
    </row>
    <row r="89" s="1" customFormat="1" ht="16.5" customHeight="1">
      <c r="B89" s="45"/>
      <c r="C89" s="220" t="s">
        <v>185</v>
      </c>
      <c r="D89" s="220" t="s">
        <v>170</v>
      </c>
      <c r="E89" s="221" t="s">
        <v>2343</v>
      </c>
      <c r="F89" s="222" t="s">
        <v>2344</v>
      </c>
      <c r="G89" s="223" t="s">
        <v>951</v>
      </c>
      <c r="H89" s="224">
        <v>1</v>
      </c>
      <c r="I89" s="225"/>
      <c r="J89" s="226">
        <f>ROUND(I89*H89,2)</f>
        <v>0</v>
      </c>
      <c r="K89" s="222" t="s">
        <v>21</v>
      </c>
      <c r="L89" s="71"/>
      <c r="M89" s="227" t="s">
        <v>21</v>
      </c>
      <c r="N89" s="228" t="s">
        <v>42</v>
      </c>
      <c r="O89" s="46"/>
      <c r="P89" s="229">
        <f>O89*H89</f>
        <v>0</v>
      </c>
      <c r="Q89" s="229">
        <v>0</v>
      </c>
      <c r="R89" s="229">
        <f>Q89*H89</f>
        <v>0</v>
      </c>
      <c r="S89" s="229">
        <v>0</v>
      </c>
      <c r="T89" s="230">
        <f>S89*H89</f>
        <v>0</v>
      </c>
      <c r="AR89" s="23" t="s">
        <v>175</v>
      </c>
      <c r="AT89" s="23" t="s">
        <v>170</v>
      </c>
      <c r="AU89" s="23" t="s">
        <v>81</v>
      </c>
      <c r="AY89" s="23" t="s">
        <v>168</v>
      </c>
      <c r="BE89" s="231">
        <f>IF(N89="základní",J89,0)</f>
        <v>0</v>
      </c>
      <c r="BF89" s="231">
        <f>IF(N89="snížená",J89,0)</f>
        <v>0</v>
      </c>
      <c r="BG89" s="231">
        <f>IF(N89="zákl. přenesená",J89,0)</f>
        <v>0</v>
      </c>
      <c r="BH89" s="231">
        <f>IF(N89="sníž. přenesená",J89,0)</f>
        <v>0</v>
      </c>
      <c r="BI89" s="231">
        <f>IF(N89="nulová",J89,0)</f>
        <v>0</v>
      </c>
      <c r="BJ89" s="23" t="s">
        <v>79</v>
      </c>
      <c r="BK89" s="231">
        <f>ROUND(I89*H89,2)</f>
        <v>0</v>
      </c>
      <c r="BL89" s="23" t="s">
        <v>175</v>
      </c>
      <c r="BM89" s="23" t="s">
        <v>2345</v>
      </c>
    </row>
    <row r="90" s="1" customFormat="1" ht="25.5" customHeight="1">
      <c r="B90" s="45"/>
      <c r="C90" s="220" t="s">
        <v>175</v>
      </c>
      <c r="D90" s="220" t="s">
        <v>170</v>
      </c>
      <c r="E90" s="221" t="s">
        <v>1864</v>
      </c>
      <c r="F90" s="222" t="s">
        <v>2346</v>
      </c>
      <c r="G90" s="223" t="s">
        <v>780</v>
      </c>
      <c r="H90" s="224">
        <v>1</v>
      </c>
      <c r="I90" s="225"/>
      <c r="J90" s="226">
        <f>ROUND(I90*H90,2)</f>
        <v>0</v>
      </c>
      <c r="K90" s="222" t="s">
        <v>21</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2347</v>
      </c>
    </row>
    <row r="91" s="1" customFormat="1" ht="25.5" customHeight="1">
      <c r="B91" s="45"/>
      <c r="C91" s="220" t="s">
        <v>192</v>
      </c>
      <c r="D91" s="220" t="s">
        <v>170</v>
      </c>
      <c r="E91" s="221" t="s">
        <v>2348</v>
      </c>
      <c r="F91" s="222" t="s">
        <v>2349</v>
      </c>
      <c r="G91" s="223" t="s">
        <v>780</v>
      </c>
      <c r="H91" s="224">
        <v>1</v>
      </c>
      <c r="I91" s="225"/>
      <c r="J91" s="226">
        <f>ROUND(I91*H91,2)</f>
        <v>0</v>
      </c>
      <c r="K91" s="222" t="s">
        <v>21</v>
      </c>
      <c r="L91" s="71"/>
      <c r="M91" s="227" t="s">
        <v>21</v>
      </c>
      <c r="N91" s="228" t="s">
        <v>42</v>
      </c>
      <c r="O91" s="46"/>
      <c r="P91" s="229">
        <f>O91*H91</f>
        <v>0</v>
      </c>
      <c r="Q91" s="229">
        <v>0</v>
      </c>
      <c r="R91" s="229">
        <f>Q91*H91</f>
        <v>0</v>
      </c>
      <c r="S91" s="229">
        <v>0</v>
      </c>
      <c r="T91" s="230">
        <f>S91*H91</f>
        <v>0</v>
      </c>
      <c r="AR91" s="23" t="s">
        <v>175</v>
      </c>
      <c r="AT91" s="23" t="s">
        <v>170</v>
      </c>
      <c r="AU91" s="23" t="s">
        <v>81</v>
      </c>
      <c r="AY91" s="23" t="s">
        <v>168</v>
      </c>
      <c r="BE91" s="231">
        <f>IF(N91="základní",J91,0)</f>
        <v>0</v>
      </c>
      <c r="BF91" s="231">
        <f>IF(N91="snížená",J91,0)</f>
        <v>0</v>
      </c>
      <c r="BG91" s="231">
        <f>IF(N91="zákl. přenesená",J91,0)</f>
        <v>0</v>
      </c>
      <c r="BH91" s="231">
        <f>IF(N91="sníž. přenesená",J91,0)</f>
        <v>0</v>
      </c>
      <c r="BI91" s="231">
        <f>IF(N91="nulová",J91,0)</f>
        <v>0</v>
      </c>
      <c r="BJ91" s="23" t="s">
        <v>79</v>
      </c>
      <c r="BK91" s="231">
        <f>ROUND(I91*H91,2)</f>
        <v>0</v>
      </c>
      <c r="BL91" s="23" t="s">
        <v>175</v>
      </c>
      <c r="BM91" s="23" t="s">
        <v>2350</v>
      </c>
    </row>
    <row r="92" s="1" customFormat="1" ht="25.5" customHeight="1">
      <c r="B92" s="45"/>
      <c r="C92" s="220" t="s">
        <v>198</v>
      </c>
      <c r="D92" s="220" t="s">
        <v>170</v>
      </c>
      <c r="E92" s="221" t="s">
        <v>1866</v>
      </c>
      <c r="F92" s="222" t="s">
        <v>2351</v>
      </c>
      <c r="G92" s="223" t="s">
        <v>780</v>
      </c>
      <c r="H92" s="224">
        <v>1</v>
      </c>
      <c r="I92" s="225"/>
      <c r="J92" s="226">
        <f>ROUND(I92*H92,2)</f>
        <v>0</v>
      </c>
      <c r="K92" s="222" t="s">
        <v>21</v>
      </c>
      <c r="L92" s="71"/>
      <c r="M92" s="227" t="s">
        <v>21</v>
      </c>
      <c r="N92" s="228" t="s">
        <v>42</v>
      </c>
      <c r="O92" s="46"/>
      <c r="P92" s="229">
        <f>O92*H92</f>
        <v>0</v>
      </c>
      <c r="Q92" s="229">
        <v>0</v>
      </c>
      <c r="R92" s="229">
        <f>Q92*H92</f>
        <v>0</v>
      </c>
      <c r="S92" s="229">
        <v>0</v>
      </c>
      <c r="T92" s="230">
        <f>S92*H92</f>
        <v>0</v>
      </c>
      <c r="AR92" s="23" t="s">
        <v>175</v>
      </c>
      <c r="AT92" s="23" t="s">
        <v>170</v>
      </c>
      <c r="AU92" s="23" t="s">
        <v>81</v>
      </c>
      <c r="AY92" s="23" t="s">
        <v>168</v>
      </c>
      <c r="BE92" s="231">
        <f>IF(N92="základní",J92,0)</f>
        <v>0</v>
      </c>
      <c r="BF92" s="231">
        <f>IF(N92="snížená",J92,0)</f>
        <v>0</v>
      </c>
      <c r="BG92" s="231">
        <f>IF(N92="zákl. přenesená",J92,0)</f>
        <v>0</v>
      </c>
      <c r="BH92" s="231">
        <f>IF(N92="sníž. přenesená",J92,0)</f>
        <v>0</v>
      </c>
      <c r="BI92" s="231">
        <f>IF(N92="nulová",J92,0)</f>
        <v>0</v>
      </c>
      <c r="BJ92" s="23" t="s">
        <v>79</v>
      </c>
      <c r="BK92" s="231">
        <f>ROUND(I92*H92,2)</f>
        <v>0</v>
      </c>
      <c r="BL92" s="23" t="s">
        <v>175</v>
      </c>
      <c r="BM92" s="23" t="s">
        <v>2352</v>
      </c>
    </row>
    <row r="93" s="10" customFormat="1" ht="29.88" customHeight="1">
      <c r="B93" s="204"/>
      <c r="C93" s="205"/>
      <c r="D93" s="206" t="s">
        <v>70</v>
      </c>
      <c r="E93" s="218" t="s">
        <v>2353</v>
      </c>
      <c r="F93" s="218" t="s">
        <v>2354</v>
      </c>
      <c r="G93" s="205"/>
      <c r="H93" s="205"/>
      <c r="I93" s="208"/>
      <c r="J93" s="219">
        <f>BK93</f>
        <v>0</v>
      </c>
      <c r="K93" s="205"/>
      <c r="L93" s="210"/>
      <c r="M93" s="211"/>
      <c r="N93" s="212"/>
      <c r="O93" s="212"/>
      <c r="P93" s="213">
        <f>SUM(P94:P95)</f>
        <v>0</v>
      </c>
      <c r="Q93" s="212"/>
      <c r="R93" s="213">
        <f>SUM(R94:R95)</f>
        <v>0</v>
      </c>
      <c r="S93" s="212"/>
      <c r="T93" s="214">
        <f>SUM(T94:T95)</f>
        <v>0</v>
      </c>
      <c r="AR93" s="215" t="s">
        <v>192</v>
      </c>
      <c r="AT93" s="216" t="s">
        <v>70</v>
      </c>
      <c r="AU93" s="216" t="s">
        <v>79</v>
      </c>
      <c r="AY93" s="215" t="s">
        <v>168</v>
      </c>
      <c r="BK93" s="217">
        <f>SUM(BK94:BK95)</f>
        <v>0</v>
      </c>
    </row>
    <row r="94" s="1" customFormat="1" ht="16.5" customHeight="1">
      <c r="B94" s="45"/>
      <c r="C94" s="220" t="s">
        <v>202</v>
      </c>
      <c r="D94" s="220" t="s">
        <v>170</v>
      </c>
      <c r="E94" s="221" t="s">
        <v>2355</v>
      </c>
      <c r="F94" s="222" t="s">
        <v>2354</v>
      </c>
      <c r="G94" s="223" t="s">
        <v>780</v>
      </c>
      <c r="H94" s="224">
        <v>1</v>
      </c>
      <c r="I94" s="225"/>
      <c r="J94" s="226">
        <f>ROUND(I94*H94,2)</f>
        <v>0</v>
      </c>
      <c r="K94" s="222" t="s">
        <v>21</v>
      </c>
      <c r="L94" s="71"/>
      <c r="M94" s="227" t="s">
        <v>21</v>
      </c>
      <c r="N94" s="228" t="s">
        <v>42</v>
      </c>
      <c r="O94" s="46"/>
      <c r="P94" s="229">
        <f>O94*H94</f>
        <v>0</v>
      </c>
      <c r="Q94" s="229">
        <v>0</v>
      </c>
      <c r="R94" s="229">
        <f>Q94*H94</f>
        <v>0</v>
      </c>
      <c r="S94" s="229">
        <v>0</v>
      </c>
      <c r="T94" s="230">
        <f>S94*H94</f>
        <v>0</v>
      </c>
      <c r="AR94" s="23" t="s">
        <v>175</v>
      </c>
      <c r="AT94" s="23" t="s">
        <v>170</v>
      </c>
      <c r="AU94" s="23" t="s">
        <v>81</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175</v>
      </c>
      <c r="BM94" s="23" t="s">
        <v>2356</v>
      </c>
    </row>
    <row r="95" s="1" customFormat="1" ht="25.5" customHeight="1">
      <c r="B95" s="45"/>
      <c r="C95" s="220" t="s">
        <v>208</v>
      </c>
      <c r="D95" s="220" t="s">
        <v>170</v>
      </c>
      <c r="E95" s="221" t="s">
        <v>2357</v>
      </c>
      <c r="F95" s="222" t="s">
        <v>2358</v>
      </c>
      <c r="G95" s="223" t="s">
        <v>2359</v>
      </c>
      <c r="H95" s="224">
        <v>1</v>
      </c>
      <c r="I95" s="225"/>
      <c r="J95" s="226">
        <f>ROUND(I95*H95,2)</f>
        <v>0</v>
      </c>
      <c r="K95" s="222" t="s">
        <v>21</v>
      </c>
      <c r="L95" s="71"/>
      <c r="M95" s="227" t="s">
        <v>21</v>
      </c>
      <c r="N95" s="228" t="s">
        <v>42</v>
      </c>
      <c r="O95" s="46"/>
      <c r="P95" s="229">
        <f>O95*H95</f>
        <v>0</v>
      </c>
      <c r="Q95" s="229">
        <v>0</v>
      </c>
      <c r="R95" s="229">
        <f>Q95*H95</f>
        <v>0</v>
      </c>
      <c r="S95" s="229">
        <v>0</v>
      </c>
      <c r="T95" s="230">
        <f>S95*H95</f>
        <v>0</v>
      </c>
      <c r="AR95" s="23" t="s">
        <v>175</v>
      </c>
      <c r="AT95" s="23" t="s">
        <v>170</v>
      </c>
      <c r="AU95" s="23" t="s">
        <v>81</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175</v>
      </c>
      <c r="BM95" s="23" t="s">
        <v>2360</v>
      </c>
    </row>
    <row r="96" s="10" customFormat="1" ht="29.88" customHeight="1">
      <c r="B96" s="204"/>
      <c r="C96" s="205"/>
      <c r="D96" s="206" t="s">
        <v>70</v>
      </c>
      <c r="E96" s="218" t="s">
        <v>1867</v>
      </c>
      <c r="F96" s="218" t="s">
        <v>1868</v>
      </c>
      <c r="G96" s="205"/>
      <c r="H96" s="205"/>
      <c r="I96" s="208"/>
      <c r="J96" s="219">
        <f>BK96</f>
        <v>0</v>
      </c>
      <c r="K96" s="205"/>
      <c r="L96" s="210"/>
      <c r="M96" s="211"/>
      <c r="N96" s="212"/>
      <c r="O96" s="212"/>
      <c r="P96" s="213">
        <f>SUM(P97:P99)</f>
        <v>0</v>
      </c>
      <c r="Q96" s="212"/>
      <c r="R96" s="213">
        <f>SUM(R97:R99)</f>
        <v>0</v>
      </c>
      <c r="S96" s="212"/>
      <c r="T96" s="214">
        <f>SUM(T97:T99)</f>
        <v>0</v>
      </c>
      <c r="AR96" s="215" t="s">
        <v>192</v>
      </c>
      <c r="AT96" s="216" t="s">
        <v>70</v>
      </c>
      <c r="AU96" s="216" t="s">
        <v>79</v>
      </c>
      <c r="AY96" s="215" t="s">
        <v>168</v>
      </c>
      <c r="BK96" s="217">
        <f>SUM(BK97:BK99)</f>
        <v>0</v>
      </c>
    </row>
    <row r="97" s="1" customFormat="1" ht="16.5" customHeight="1">
      <c r="B97" s="45"/>
      <c r="C97" s="220" t="s">
        <v>222</v>
      </c>
      <c r="D97" s="220" t="s">
        <v>170</v>
      </c>
      <c r="E97" s="221" t="s">
        <v>2361</v>
      </c>
      <c r="F97" s="222" t="s">
        <v>2362</v>
      </c>
      <c r="G97" s="223" t="s">
        <v>780</v>
      </c>
      <c r="H97" s="224">
        <v>1</v>
      </c>
      <c r="I97" s="225"/>
      <c r="J97" s="226">
        <f>ROUND(I97*H97,2)</f>
        <v>0</v>
      </c>
      <c r="K97" s="222" t="s">
        <v>21</v>
      </c>
      <c r="L97" s="71"/>
      <c r="M97" s="227" t="s">
        <v>21</v>
      </c>
      <c r="N97" s="228" t="s">
        <v>42</v>
      </c>
      <c r="O97" s="46"/>
      <c r="P97" s="229">
        <f>O97*H97</f>
        <v>0</v>
      </c>
      <c r="Q97" s="229">
        <v>0</v>
      </c>
      <c r="R97" s="229">
        <f>Q97*H97</f>
        <v>0</v>
      </c>
      <c r="S97" s="229">
        <v>0</v>
      </c>
      <c r="T97" s="230">
        <f>S97*H97</f>
        <v>0</v>
      </c>
      <c r="AR97" s="23" t="s">
        <v>175</v>
      </c>
      <c r="AT97" s="23" t="s">
        <v>170</v>
      </c>
      <c r="AU97" s="23" t="s">
        <v>81</v>
      </c>
      <c r="AY97" s="23" t="s">
        <v>168</v>
      </c>
      <c r="BE97" s="231">
        <f>IF(N97="základní",J97,0)</f>
        <v>0</v>
      </c>
      <c r="BF97" s="231">
        <f>IF(N97="snížená",J97,0)</f>
        <v>0</v>
      </c>
      <c r="BG97" s="231">
        <f>IF(N97="zákl. přenesená",J97,0)</f>
        <v>0</v>
      </c>
      <c r="BH97" s="231">
        <f>IF(N97="sníž. přenesená",J97,0)</f>
        <v>0</v>
      </c>
      <c r="BI97" s="231">
        <f>IF(N97="nulová",J97,0)</f>
        <v>0</v>
      </c>
      <c r="BJ97" s="23" t="s">
        <v>79</v>
      </c>
      <c r="BK97" s="231">
        <f>ROUND(I97*H97,2)</f>
        <v>0</v>
      </c>
      <c r="BL97" s="23" t="s">
        <v>175</v>
      </c>
      <c r="BM97" s="23" t="s">
        <v>2363</v>
      </c>
    </row>
    <row r="98" s="1" customFormat="1" ht="16.5" customHeight="1">
      <c r="B98" s="45"/>
      <c r="C98" s="220" t="s">
        <v>217</v>
      </c>
      <c r="D98" s="220" t="s">
        <v>170</v>
      </c>
      <c r="E98" s="221" t="s">
        <v>2364</v>
      </c>
      <c r="F98" s="222" t="s">
        <v>2365</v>
      </c>
      <c r="G98" s="223" t="s">
        <v>780</v>
      </c>
      <c r="H98" s="224">
        <v>1</v>
      </c>
      <c r="I98" s="225"/>
      <c r="J98" s="226">
        <f>ROUND(I98*H98,2)</f>
        <v>0</v>
      </c>
      <c r="K98" s="222" t="s">
        <v>21</v>
      </c>
      <c r="L98" s="71"/>
      <c r="M98" s="227" t="s">
        <v>21</v>
      </c>
      <c r="N98" s="228" t="s">
        <v>42</v>
      </c>
      <c r="O98" s="46"/>
      <c r="P98" s="229">
        <f>O98*H98</f>
        <v>0</v>
      </c>
      <c r="Q98" s="229">
        <v>0</v>
      </c>
      <c r="R98" s="229">
        <f>Q98*H98</f>
        <v>0</v>
      </c>
      <c r="S98" s="229">
        <v>0</v>
      </c>
      <c r="T98" s="230">
        <f>S98*H98</f>
        <v>0</v>
      </c>
      <c r="AR98" s="23" t="s">
        <v>175</v>
      </c>
      <c r="AT98" s="23" t="s">
        <v>170</v>
      </c>
      <c r="AU98" s="23" t="s">
        <v>81</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2366</v>
      </c>
    </row>
    <row r="99" s="1" customFormat="1" ht="16.5" customHeight="1">
      <c r="B99" s="45"/>
      <c r="C99" s="220" t="s">
        <v>212</v>
      </c>
      <c r="D99" s="220" t="s">
        <v>170</v>
      </c>
      <c r="E99" s="221" t="s">
        <v>2367</v>
      </c>
      <c r="F99" s="222" t="s">
        <v>2368</v>
      </c>
      <c r="G99" s="223" t="s">
        <v>780</v>
      </c>
      <c r="H99" s="224">
        <v>1</v>
      </c>
      <c r="I99" s="225"/>
      <c r="J99" s="226">
        <f>ROUND(I99*H99,2)</f>
        <v>0</v>
      </c>
      <c r="K99" s="222" t="s">
        <v>21</v>
      </c>
      <c r="L99" s="71"/>
      <c r="M99" s="227" t="s">
        <v>21</v>
      </c>
      <c r="N99" s="228" t="s">
        <v>42</v>
      </c>
      <c r="O99" s="46"/>
      <c r="P99" s="229">
        <f>O99*H99</f>
        <v>0</v>
      </c>
      <c r="Q99" s="229">
        <v>0</v>
      </c>
      <c r="R99" s="229">
        <f>Q99*H99</f>
        <v>0</v>
      </c>
      <c r="S99" s="229">
        <v>0</v>
      </c>
      <c r="T99" s="230">
        <f>S99*H99</f>
        <v>0</v>
      </c>
      <c r="AR99" s="23" t="s">
        <v>175</v>
      </c>
      <c r="AT99" s="23" t="s">
        <v>170</v>
      </c>
      <c r="AU99" s="23" t="s">
        <v>81</v>
      </c>
      <c r="AY99" s="23" t="s">
        <v>168</v>
      </c>
      <c r="BE99" s="231">
        <f>IF(N99="základní",J99,0)</f>
        <v>0</v>
      </c>
      <c r="BF99" s="231">
        <f>IF(N99="snížená",J99,0)</f>
        <v>0</v>
      </c>
      <c r="BG99" s="231">
        <f>IF(N99="zákl. přenesená",J99,0)</f>
        <v>0</v>
      </c>
      <c r="BH99" s="231">
        <f>IF(N99="sníž. přenesená",J99,0)</f>
        <v>0</v>
      </c>
      <c r="BI99" s="231">
        <f>IF(N99="nulová",J99,0)</f>
        <v>0</v>
      </c>
      <c r="BJ99" s="23" t="s">
        <v>79</v>
      </c>
      <c r="BK99" s="231">
        <f>ROUND(I99*H99,2)</f>
        <v>0</v>
      </c>
      <c r="BL99" s="23" t="s">
        <v>175</v>
      </c>
      <c r="BM99" s="23" t="s">
        <v>2369</v>
      </c>
    </row>
    <row r="100" s="10" customFormat="1" ht="29.88" customHeight="1">
      <c r="B100" s="204"/>
      <c r="C100" s="205"/>
      <c r="D100" s="206" t="s">
        <v>70</v>
      </c>
      <c r="E100" s="218" t="s">
        <v>2370</v>
      </c>
      <c r="F100" s="218" t="s">
        <v>2371</v>
      </c>
      <c r="G100" s="205"/>
      <c r="H100" s="205"/>
      <c r="I100" s="208"/>
      <c r="J100" s="219">
        <f>BK100</f>
        <v>0</v>
      </c>
      <c r="K100" s="205"/>
      <c r="L100" s="210"/>
      <c r="M100" s="211"/>
      <c r="N100" s="212"/>
      <c r="O100" s="212"/>
      <c r="P100" s="213">
        <f>P101</f>
        <v>0</v>
      </c>
      <c r="Q100" s="212"/>
      <c r="R100" s="213">
        <f>R101</f>
        <v>0</v>
      </c>
      <c r="S100" s="212"/>
      <c r="T100" s="214">
        <f>T101</f>
        <v>0</v>
      </c>
      <c r="AR100" s="215" t="s">
        <v>192</v>
      </c>
      <c r="AT100" s="216" t="s">
        <v>70</v>
      </c>
      <c r="AU100" s="216" t="s">
        <v>79</v>
      </c>
      <c r="AY100" s="215" t="s">
        <v>168</v>
      </c>
      <c r="BK100" s="217">
        <f>BK101</f>
        <v>0</v>
      </c>
    </row>
    <row r="101" s="1" customFormat="1" ht="16.5" customHeight="1">
      <c r="B101" s="45"/>
      <c r="C101" s="220" t="s">
        <v>227</v>
      </c>
      <c r="D101" s="220" t="s">
        <v>170</v>
      </c>
      <c r="E101" s="221" t="s">
        <v>2372</v>
      </c>
      <c r="F101" s="222" t="s">
        <v>2373</v>
      </c>
      <c r="G101" s="223" t="s">
        <v>780</v>
      </c>
      <c r="H101" s="224">
        <v>1</v>
      </c>
      <c r="I101" s="225"/>
      <c r="J101" s="226">
        <f>ROUND(I101*H101,2)</f>
        <v>0</v>
      </c>
      <c r="K101" s="222" t="s">
        <v>21</v>
      </c>
      <c r="L101" s="71"/>
      <c r="M101" s="227" t="s">
        <v>21</v>
      </c>
      <c r="N101" s="228" t="s">
        <v>42</v>
      </c>
      <c r="O101" s="46"/>
      <c r="P101" s="229">
        <f>O101*H101</f>
        <v>0</v>
      </c>
      <c r="Q101" s="229">
        <v>0</v>
      </c>
      <c r="R101" s="229">
        <f>Q101*H101</f>
        <v>0</v>
      </c>
      <c r="S101" s="229">
        <v>0</v>
      </c>
      <c r="T101" s="230">
        <f>S101*H101</f>
        <v>0</v>
      </c>
      <c r="AR101" s="23" t="s">
        <v>175</v>
      </c>
      <c r="AT101" s="23" t="s">
        <v>170</v>
      </c>
      <c r="AU101" s="23" t="s">
        <v>81</v>
      </c>
      <c r="AY101" s="23" t="s">
        <v>168</v>
      </c>
      <c r="BE101" s="231">
        <f>IF(N101="základní",J101,0)</f>
        <v>0</v>
      </c>
      <c r="BF101" s="231">
        <f>IF(N101="snížená",J101,0)</f>
        <v>0</v>
      </c>
      <c r="BG101" s="231">
        <f>IF(N101="zákl. přenesená",J101,0)</f>
        <v>0</v>
      </c>
      <c r="BH101" s="231">
        <f>IF(N101="sníž. přenesená",J101,0)</f>
        <v>0</v>
      </c>
      <c r="BI101" s="231">
        <f>IF(N101="nulová",J101,0)</f>
        <v>0</v>
      </c>
      <c r="BJ101" s="23" t="s">
        <v>79</v>
      </c>
      <c r="BK101" s="231">
        <f>ROUND(I101*H101,2)</f>
        <v>0</v>
      </c>
      <c r="BL101" s="23" t="s">
        <v>175</v>
      </c>
      <c r="BM101" s="23" t="s">
        <v>2374</v>
      </c>
    </row>
    <row r="102" s="10" customFormat="1" ht="29.88" customHeight="1">
      <c r="B102" s="204"/>
      <c r="C102" s="205"/>
      <c r="D102" s="206" t="s">
        <v>70</v>
      </c>
      <c r="E102" s="218" t="s">
        <v>2375</v>
      </c>
      <c r="F102" s="218" t="s">
        <v>2376</v>
      </c>
      <c r="G102" s="205"/>
      <c r="H102" s="205"/>
      <c r="I102" s="208"/>
      <c r="J102" s="219">
        <f>BK102</f>
        <v>0</v>
      </c>
      <c r="K102" s="205"/>
      <c r="L102" s="210"/>
      <c r="M102" s="211"/>
      <c r="N102" s="212"/>
      <c r="O102" s="212"/>
      <c r="P102" s="213">
        <f>P103</f>
        <v>0</v>
      </c>
      <c r="Q102" s="212"/>
      <c r="R102" s="213">
        <f>R103</f>
        <v>0</v>
      </c>
      <c r="S102" s="212"/>
      <c r="T102" s="214">
        <f>T103</f>
        <v>0</v>
      </c>
      <c r="AR102" s="215" t="s">
        <v>192</v>
      </c>
      <c r="AT102" s="216" t="s">
        <v>70</v>
      </c>
      <c r="AU102" s="216" t="s">
        <v>79</v>
      </c>
      <c r="AY102" s="215" t="s">
        <v>168</v>
      </c>
      <c r="BK102" s="217">
        <f>BK103</f>
        <v>0</v>
      </c>
    </row>
    <row r="103" s="1" customFormat="1" ht="16.5" customHeight="1">
      <c r="B103" s="45"/>
      <c r="C103" s="220" t="s">
        <v>232</v>
      </c>
      <c r="D103" s="220" t="s">
        <v>170</v>
      </c>
      <c r="E103" s="221" t="s">
        <v>2377</v>
      </c>
      <c r="F103" s="222" t="s">
        <v>2378</v>
      </c>
      <c r="G103" s="223" t="s">
        <v>780</v>
      </c>
      <c r="H103" s="224">
        <v>1</v>
      </c>
      <c r="I103" s="225"/>
      <c r="J103" s="226">
        <f>ROUND(I103*H103,2)</f>
        <v>0</v>
      </c>
      <c r="K103" s="222" t="s">
        <v>21</v>
      </c>
      <c r="L103" s="71"/>
      <c r="M103" s="227" t="s">
        <v>21</v>
      </c>
      <c r="N103" s="228" t="s">
        <v>42</v>
      </c>
      <c r="O103" s="46"/>
      <c r="P103" s="229">
        <f>O103*H103</f>
        <v>0</v>
      </c>
      <c r="Q103" s="229">
        <v>0</v>
      </c>
      <c r="R103" s="229">
        <f>Q103*H103</f>
        <v>0</v>
      </c>
      <c r="S103" s="229">
        <v>0</v>
      </c>
      <c r="T103" s="230">
        <f>S103*H103</f>
        <v>0</v>
      </c>
      <c r="AR103" s="23" t="s">
        <v>175</v>
      </c>
      <c r="AT103" s="23" t="s">
        <v>170</v>
      </c>
      <c r="AU103" s="23" t="s">
        <v>81</v>
      </c>
      <c r="AY103" s="23" t="s">
        <v>168</v>
      </c>
      <c r="BE103" s="231">
        <f>IF(N103="základní",J103,0)</f>
        <v>0</v>
      </c>
      <c r="BF103" s="231">
        <f>IF(N103="snížená",J103,0)</f>
        <v>0</v>
      </c>
      <c r="BG103" s="231">
        <f>IF(N103="zákl. přenesená",J103,0)</f>
        <v>0</v>
      </c>
      <c r="BH103" s="231">
        <f>IF(N103="sníž. přenesená",J103,0)</f>
        <v>0</v>
      </c>
      <c r="BI103" s="231">
        <f>IF(N103="nulová",J103,0)</f>
        <v>0</v>
      </c>
      <c r="BJ103" s="23" t="s">
        <v>79</v>
      </c>
      <c r="BK103" s="231">
        <f>ROUND(I103*H103,2)</f>
        <v>0</v>
      </c>
      <c r="BL103" s="23" t="s">
        <v>175</v>
      </c>
      <c r="BM103" s="23" t="s">
        <v>2379</v>
      </c>
    </row>
    <row r="104" s="10" customFormat="1" ht="29.88" customHeight="1">
      <c r="B104" s="204"/>
      <c r="C104" s="205"/>
      <c r="D104" s="206" t="s">
        <v>70</v>
      </c>
      <c r="E104" s="218" t="s">
        <v>2380</v>
      </c>
      <c r="F104" s="218" t="s">
        <v>2381</v>
      </c>
      <c r="G104" s="205"/>
      <c r="H104" s="205"/>
      <c r="I104" s="208"/>
      <c r="J104" s="219">
        <f>BK104</f>
        <v>0</v>
      </c>
      <c r="K104" s="205"/>
      <c r="L104" s="210"/>
      <c r="M104" s="211"/>
      <c r="N104" s="212"/>
      <c r="O104" s="212"/>
      <c r="P104" s="213">
        <f>SUM(P105:P106)</f>
        <v>0</v>
      </c>
      <c r="Q104" s="212"/>
      <c r="R104" s="213">
        <f>SUM(R105:R106)</f>
        <v>0</v>
      </c>
      <c r="S104" s="212"/>
      <c r="T104" s="214">
        <f>SUM(T105:T106)</f>
        <v>0</v>
      </c>
      <c r="AR104" s="215" t="s">
        <v>192</v>
      </c>
      <c r="AT104" s="216" t="s">
        <v>70</v>
      </c>
      <c r="AU104" s="216" t="s">
        <v>79</v>
      </c>
      <c r="AY104" s="215" t="s">
        <v>168</v>
      </c>
      <c r="BK104" s="217">
        <f>SUM(BK105:BK106)</f>
        <v>0</v>
      </c>
    </row>
    <row r="105" s="1" customFormat="1" ht="16.5" customHeight="1">
      <c r="B105" s="45"/>
      <c r="C105" s="220" t="s">
        <v>239</v>
      </c>
      <c r="D105" s="220" t="s">
        <v>170</v>
      </c>
      <c r="E105" s="221" t="s">
        <v>2382</v>
      </c>
      <c r="F105" s="222" t="s">
        <v>2383</v>
      </c>
      <c r="G105" s="223" t="s">
        <v>780</v>
      </c>
      <c r="H105" s="224">
        <v>1</v>
      </c>
      <c r="I105" s="225"/>
      <c r="J105" s="226">
        <f>ROUND(I105*H105,2)</f>
        <v>0</v>
      </c>
      <c r="K105" s="222" t="s">
        <v>21</v>
      </c>
      <c r="L105" s="71"/>
      <c r="M105" s="227" t="s">
        <v>21</v>
      </c>
      <c r="N105" s="228" t="s">
        <v>42</v>
      </c>
      <c r="O105" s="46"/>
      <c r="P105" s="229">
        <f>O105*H105</f>
        <v>0</v>
      </c>
      <c r="Q105" s="229">
        <v>0</v>
      </c>
      <c r="R105" s="229">
        <f>Q105*H105</f>
        <v>0</v>
      </c>
      <c r="S105" s="229">
        <v>0</v>
      </c>
      <c r="T105" s="230">
        <f>S105*H105</f>
        <v>0</v>
      </c>
      <c r="AR105" s="23" t="s">
        <v>175</v>
      </c>
      <c r="AT105" s="23" t="s">
        <v>170</v>
      </c>
      <c r="AU105" s="23" t="s">
        <v>81</v>
      </c>
      <c r="AY105" s="23" t="s">
        <v>168</v>
      </c>
      <c r="BE105" s="231">
        <f>IF(N105="základní",J105,0)</f>
        <v>0</v>
      </c>
      <c r="BF105" s="231">
        <f>IF(N105="snížená",J105,0)</f>
        <v>0</v>
      </c>
      <c r="BG105" s="231">
        <f>IF(N105="zákl. přenesená",J105,0)</f>
        <v>0</v>
      </c>
      <c r="BH105" s="231">
        <f>IF(N105="sníž. přenesená",J105,0)</f>
        <v>0</v>
      </c>
      <c r="BI105" s="231">
        <f>IF(N105="nulová",J105,0)</f>
        <v>0</v>
      </c>
      <c r="BJ105" s="23" t="s">
        <v>79</v>
      </c>
      <c r="BK105" s="231">
        <f>ROUND(I105*H105,2)</f>
        <v>0</v>
      </c>
      <c r="BL105" s="23" t="s">
        <v>175</v>
      </c>
      <c r="BM105" s="23" t="s">
        <v>2384</v>
      </c>
    </row>
    <row r="106" s="1" customFormat="1" ht="16.5" customHeight="1">
      <c r="B106" s="45"/>
      <c r="C106" s="220" t="s">
        <v>10</v>
      </c>
      <c r="D106" s="220" t="s">
        <v>170</v>
      </c>
      <c r="E106" s="221" t="s">
        <v>2385</v>
      </c>
      <c r="F106" s="222" t="s">
        <v>2386</v>
      </c>
      <c r="G106" s="223" t="s">
        <v>780</v>
      </c>
      <c r="H106" s="224">
        <v>1</v>
      </c>
      <c r="I106" s="225"/>
      <c r="J106" s="226">
        <f>ROUND(I106*H106,2)</f>
        <v>0</v>
      </c>
      <c r="K106" s="222" t="s">
        <v>21</v>
      </c>
      <c r="L106" s="71"/>
      <c r="M106" s="227" t="s">
        <v>21</v>
      </c>
      <c r="N106" s="270" t="s">
        <v>42</v>
      </c>
      <c r="O106" s="268"/>
      <c r="P106" s="271">
        <f>O106*H106</f>
        <v>0</v>
      </c>
      <c r="Q106" s="271">
        <v>0</v>
      </c>
      <c r="R106" s="271">
        <f>Q106*H106</f>
        <v>0</v>
      </c>
      <c r="S106" s="271">
        <v>0</v>
      </c>
      <c r="T106" s="272">
        <f>S106*H106</f>
        <v>0</v>
      </c>
      <c r="AR106" s="23" t="s">
        <v>175</v>
      </c>
      <c r="AT106" s="23" t="s">
        <v>170</v>
      </c>
      <c r="AU106" s="23" t="s">
        <v>81</v>
      </c>
      <c r="AY106" s="23" t="s">
        <v>168</v>
      </c>
      <c r="BE106" s="231">
        <f>IF(N106="základní",J106,0)</f>
        <v>0</v>
      </c>
      <c r="BF106" s="231">
        <f>IF(N106="snížená",J106,0)</f>
        <v>0</v>
      </c>
      <c r="BG106" s="231">
        <f>IF(N106="zákl. přenesená",J106,0)</f>
        <v>0</v>
      </c>
      <c r="BH106" s="231">
        <f>IF(N106="sníž. přenesená",J106,0)</f>
        <v>0</v>
      </c>
      <c r="BI106" s="231">
        <f>IF(N106="nulová",J106,0)</f>
        <v>0</v>
      </c>
      <c r="BJ106" s="23" t="s">
        <v>79</v>
      </c>
      <c r="BK106" s="231">
        <f>ROUND(I106*H106,2)</f>
        <v>0</v>
      </c>
      <c r="BL106" s="23" t="s">
        <v>175</v>
      </c>
      <c r="BM106" s="23" t="s">
        <v>2387</v>
      </c>
    </row>
    <row r="107" s="1" customFormat="1" ht="6.96" customHeight="1">
      <c r="B107" s="66"/>
      <c r="C107" s="67"/>
      <c r="D107" s="67"/>
      <c r="E107" s="67"/>
      <c r="F107" s="67"/>
      <c r="G107" s="67"/>
      <c r="H107" s="67"/>
      <c r="I107" s="165"/>
      <c r="J107" s="67"/>
      <c r="K107" s="67"/>
      <c r="L107" s="71"/>
    </row>
  </sheetData>
  <sheetProtection sheet="1" autoFilter="0" formatColumns="0" formatRows="0" objects="1" scenarios="1" spinCount="100000" saltValue="mleKUJPri5MYrmeFaBxYxiRkFY2be3DKgGi105BdVmhZpGSIk4Spd5hBzU5dFjg+GBJVIdYp/xlxPP2sOG42ZQ==" hashValue="43XO3BUCBkMR2Z0zCI7unk4nJerVNTewc+7M5JCB8kYATlK9/lBwz2vtriIu0C9/OkYcmh/dH2vfmn/qLiFsFA==" algorithmName="SHA-512" password="CC35"/>
  <autoFilter ref="C82:K106"/>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80</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140</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ROUND(SUM(BE82:BE184), 2)</f>
        <v>0</v>
      </c>
      <c r="G30" s="46"/>
      <c r="H30" s="46"/>
      <c r="I30" s="157">
        <v>0.20999999999999999</v>
      </c>
      <c r="J30" s="156">
        <f>ROUND(ROUND((SUM(BE82:BE184)), 2)*I30, 2)</f>
        <v>0</v>
      </c>
      <c r="K30" s="50"/>
    </row>
    <row r="31" s="1" customFormat="1" ht="14.4" customHeight="1">
      <c r="B31" s="45"/>
      <c r="C31" s="46"/>
      <c r="D31" s="46"/>
      <c r="E31" s="54" t="s">
        <v>43</v>
      </c>
      <c r="F31" s="156">
        <f>ROUND(SUM(BF82:BF184), 2)</f>
        <v>0</v>
      </c>
      <c r="G31" s="46"/>
      <c r="H31" s="46"/>
      <c r="I31" s="157">
        <v>0.14999999999999999</v>
      </c>
      <c r="J31" s="156">
        <f>ROUND(ROUND((SUM(BF82:BF184)), 2)*I31, 2)</f>
        <v>0</v>
      </c>
      <c r="K31" s="50"/>
    </row>
    <row r="32" hidden="1" s="1" customFormat="1" ht="14.4" customHeight="1">
      <c r="B32" s="45"/>
      <c r="C32" s="46"/>
      <c r="D32" s="46"/>
      <c r="E32" s="54" t="s">
        <v>44</v>
      </c>
      <c r="F32" s="156">
        <f>ROUND(SUM(BG82:BG184), 2)</f>
        <v>0</v>
      </c>
      <c r="G32" s="46"/>
      <c r="H32" s="46"/>
      <c r="I32" s="157">
        <v>0.20999999999999999</v>
      </c>
      <c r="J32" s="156">
        <v>0</v>
      </c>
      <c r="K32" s="50"/>
    </row>
    <row r="33" hidden="1" s="1" customFormat="1" ht="14.4" customHeight="1">
      <c r="B33" s="45"/>
      <c r="C33" s="46"/>
      <c r="D33" s="46"/>
      <c r="E33" s="54" t="s">
        <v>45</v>
      </c>
      <c r="F33" s="156">
        <f>ROUND(SUM(BH82:BH184), 2)</f>
        <v>0</v>
      </c>
      <c r="G33" s="46"/>
      <c r="H33" s="46"/>
      <c r="I33" s="157">
        <v>0.14999999999999999</v>
      </c>
      <c r="J33" s="156">
        <v>0</v>
      </c>
      <c r="K33" s="50"/>
    </row>
    <row r="34" hidden="1" s="1" customFormat="1" ht="14.4" customHeight="1">
      <c r="B34" s="45"/>
      <c r="C34" s="46"/>
      <c r="D34" s="46"/>
      <c r="E34" s="54" t="s">
        <v>46</v>
      </c>
      <c r="F34" s="156">
        <f>ROUND(SUM(BI82:BI184),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SO 100 - Bourací práce a zpevněné plochy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Praha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J82</f>
        <v>0</v>
      </c>
      <c r="K56" s="50"/>
      <c r="AU56" s="23" t="s">
        <v>145</v>
      </c>
    </row>
    <row r="57" s="7" customFormat="1" ht="24.96" customHeight="1">
      <c r="B57" s="176"/>
      <c r="C57" s="177"/>
      <c r="D57" s="178" t="s">
        <v>146</v>
      </c>
      <c r="E57" s="179"/>
      <c r="F57" s="179"/>
      <c r="G57" s="179"/>
      <c r="H57" s="179"/>
      <c r="I57" s="180"/>
      <c r="J57" s="181">
        <f>J83</f>
        <v>0</v>
      </c>
      <c r="K57" s="182"/>
    </row>
    <row r="58" s="8" customFormat="1" ht="19.92" customHeight="1">
      <c r="B58" s="183"/>
      <c r="C58" s="184"/>
      <c r="D58" s="185" t="s">
        <v>147</v>
      </c>
      <c r="E58" s="186"/>
      <c r="F58" s="186"/>
      <c r="G58" s="186"/>
      <c r="H58" s="186"/>
      <c r="I58" s="187"/>
      <c r="J58" s="188">
        <f>J84</f>
        <v>0</v>
      </c>
      <c r="K58" s="189"/>
    </row>
    <row r="59" s="8" customFormat="1" ht="19.92" customHeight="1">
      <c r="B59" s="183"/>
      <c r="C59" s="184"/>
      <c r="D59" s="185" t="s">
        <v>148</v>
      </c>
      <c r="E59" s="186"/>
      <c r="F59" s="186"/>
      <c r="G59" s="186"/>
      <c r="H59" s="186"/>
      <c r="I59" s="187"/>
      <c r="J59" s="188">
        <f>J119</f>
        <v>0</v>
      </c>
      <c r="K59" s="189"/>
    </row>
    <row r="60" s="8" customFormat="1" ht="19.92" customHeight="1">
      <c r="B60" s="183"/>
      <c r="C60" s="184"/>
      <c r="D60" s="185" t="s">
        <v>149</v>
      </c>
      <c r="E60" s="186"/>
      <c r="F60" s="186"/>
      <c r="G60" s="186"/>
      <c r="H60" s="186"/>
      <c r="I60" s="187"/>
      <c r="J60" s="188">
        <f>J142</f>
        <v>0</v>
      </c>
      <c r="K60" s="189"/>
    </row>
    <row r="61" s="8" customFormat="1" ht="19.92" customHeight="1">
      <c r="B61" s="183"/>
      <c r="C61" s="184"/>
      <c r="D61" s="185" t="s">
        <v>150</v>
      </c>
      <c r="E61" s="186"/>
      <c r="F61" s="186"/>
      <c r="G61" s="186"/>
      <c r="H61" s="186"/>
      <c r="I61" s="187"/>
      <c r="J61" s="188">
        <f>J159</f>
        <v>0</v>
      </c>
      <c r="K61" s="189"/>
    </row>
    <row r="62" s="8" customFormat="1" ht="19.92" customHeight="1">
      <c r="B62" s="183"/>
      <c r="C62" s="184"/>
      <c r="D62" s="185" t="s">
        <v>151</v>
      </c>
      <c r="E62" s="186"/>
      <c r="F62" s="186"/>
      <c r="G62" s="186"/>
      <c r="H62" s="186"/>
      <c r="I62" s="187"/>
      <c r="J62" s="188">
        <f>J180</f>
        <v>0</v>
      </c>
      <c r="K62" s="189"/>
    </row>
    <row r="63" s="1" customFormat="1" ht="21.84" customHeight="1">
      <c r="B63" s="45"/>
      <c r="C63" s="46"/>
      <c r="D63" s="46"/>
      <c r="E63" s="46"/>
      <c r="F63" s="46"/>
      <c r="G63" s="46"/>
      <c r="H63" s="46"/>
      <c r="I63" s="143"/>
      <c r="J63" s="46"/>
      <c r="K63" s="50"/>
    </row>
    <row r="64" s="1" customFormat="1" ht="6.96" customHeight="1">
      <c r="B64" s="66"/>
      <c r="C64" s="67"/>
      <c r="D64" s="67"/>
      <c r="E64" s="67"/>
      <c r="F64" s="67"/>
      <c r="G64" s="67"/>
      <c r="H64" s="67"/>
      <c r="I64" s="165"/>
      <c r="J64" s="67"/>
      <c r="K64" s="68"/>
    </row>
    <row r="68" s="1" customFormat="1" ht="6.96" customHeight="1">
      <c r="B68" s="69"/>
      <c r="C68" s="70"/>
      <c r="D68" s="70"/>
      <c r="E68" s="70"/>
      <c r="F68" s="70"/>
      <c r="G68" s="70"/>
      <c r="H68" s="70"/>
      <c r="I68" s="168"/>
      <c r="J68" s="70"/>
      <c r="K68" s="70"/>
      <c r="L68" s="71"/>
    </row>
    <row r="69" s="1" customFormat="1" ht="36.96" customHeight="1">
      <c r="B69" s="45"/>
      <c r="C69" s="72" t="s">
        <v>152</v>
      </c>
      <c r="D69" s="73"/>
      <c r="E69" s="73"/>
      <c r="F69" s="73"/>
      <c r="G69" s="73"/>
      <c r="H69" s="73"/>
      <c r="I69" s="190"/>
      <c r="J69" s="73"/>
      <c r="K69" s="73"/>
      <c r="L69" s="71"/>
    </row>
    <row r="70" s="1" customFormat="1" ht="6.96" customHeight="1">
      <c r="B70" s="45"/>
      <c r="C70" s="73"/>
      <c r="D70" s="73"/>
      <c r="E70" s="73"/>
      <c r="F70" s="73"/>
      <c r="G70" s="73"/>
      <c r="H70" s="73"/>
      <c r="I70" s="190"/>
      <c r="J70" s="73"/>
      <c r="K70" s="73"/>
      <c r="L70" s="71"/>
    </row>
    <row r="71" s="1" customFormat="1" ht="14.4" customHeight="1">
      <c r="B71" s="45"/>
      <c r="C71" s="75" t="s">
        <v>18</v>
      </c>
      <c r="D71" s="73"/>
      <c r="E71" s="73"/>
      <c r="F71" s="73"/>
      <c r="G71" s="73"/>
      <c r="H71" s="73"/>
      <c r="I71" s="190"/>
      <c r="J71" s="73"/>
      <c r="K71" s="73"/>
      <c r="L71" s="71"/>
    </row>
    <row r="72" s="1" customFormat="1" ht="16.5" customHeight="1">
      <c r="B72" s="45"/>
      <c r="C72" s="73"/>
      <c r="D72" s="73"/>
      <c r="E72" s="191" t="str">
        <f>E7</f>
        <v>Náměstí Hloubětín</v>
      </c>
      <c r="F72" s="75"/>
      <c r="G72" s="75"/>
      <c r="H72" s="75"/>
      <c r="I72" s="190"/>
      <c r="J72" s="73"/>
      <c r="K72" s="73"/>
      <c r="L72" s="71"/>
    </row>
    <row r="73" s="1" customFormat="1" ht="14.4" customHeight="1">
      <c r="B73" s="45"/>
      <c r="C73" s="75" t="s">
        <v>139</v>
      </c>
      <c r="D73" s="73"/>
      <c r="E73" s="73"/>
      <c r="F73" s="73"/>
      <c r="G73" s="73"/>
      <c r="H73" s="73"/>
      <c r="I73" s="190"/>
      <c r="J73" s="73"/>
      <c r="K73" s="73"/>
      <c r="L73" s="71"/>
    </row>
    <row r="74" s="1" customFormat="1" ht="17.25" customHeight="1">
      <c r="B74" s="45"/>
      <c r="C74" s="73"/>
      <c r="D74" s="73"/>
      <c r="E74" s="81" t="str">
        <f>E9</f>
        <v>SO 100 - Bourací práce a zpevněné plochy</v>
      </c>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8" customHeight="1">
      <c r="B76" s="45"/>
      <c r="C76" s="75" t="s">
        <v>23</v>
      </c>
      <c r="D76" s="73"/>
      <c r="E76" s="73"/>
      <c r="F76" s="192" t="str">
        <f>F12</f>
        <v xml:space="preserve">Praha </v>
      </c>
      <c r="G76" s="73"/>
      <c r="H76" s="73"/>
      <c r="I76" s="193" t="s">
        <v>25</v>
      </c>
      <c r="J76" s="84" t="str">
        <f>IF(J12="","",J12)</f>
        <v>6. 6. 2018</v>
      </c>
      <c r="K76" s="73"/>
      <c r="L76" s="71"/>
    </row>
    <row r="77" s="1" customFormat="1" ht="6.96" customHeight="1">
      <c r="B77" s="45"/>
      <c r="C77" s="73"/>
      <c r="D77" s="73"/>
      <c r="E77" s="73"/>
      <c r="F77" s="73"/>
      <c r="G77" s="73"/>
      <c r="H77" s="73"/>
      <c r="I77" s="190"/>
      <c r="J77" s="73"/>
      <c r="K77" s="73"/>
      <c r="L77" s="71"/>
    </row>
    <row r="78" s="1" customFormat="1">
      <c r="B78" s="45"/>
      <c r="C78" s="75" t="s">
        <v>27</v>
      </c>
      <c r="D78" s="73"/>
      <c r="E78" s="73"/>
      <c r="F78" s="192" t="str">
        <f>E15</f>
        <v xml:space="preserve"> </v>
      </c>
      <c r="G78" s="73"/>
      <c r="H78" s="73"/>
      <c r="I78" s="193" t="s">
        <v>33</v>
      </c>
      <c r="J78" s="192" t="str">
        <f>E21</f>
        <v xml:space="preserve"> </v>
      </c>
      <c r="K78" s="73"/>
      <c r="L78" s="71"/>
    </row>
    <row r="79" s="1" customFormat="1" ht="14.4" customHeight="1">
      <c r="B79" s="45"/>
      <c r="C79" s="75" t="s">
        <v>31</v>
      </c>
      <c r="D79" s="73"/>
      <c r="E79" s="73"/>
      <c r="F79" s="192" t="str">
        <f>IF(E18="","",E18)</f>
        <v/>
      </c>
      <c r="G79" s="73"/>
      <c r="H79" s="73"/>
      <c r="I79" s="190"/>
      <c r="J79" s="73"/>
      <c r="K79" s="73"/>
      <c r="L79" s="71"/>
    </row>
    <row r="80" s="1" customFormat="1" ht="10.32" customHeight="1">
      <c r="B80" s="45"/>
      <c r="C80" s="73"/>
      <c r="D80" s="73"/>
      <c r="E80" s="73"/>
      <c r="F80" s="73"/>
      <c r="G80" s="73"/>
      <c r="H80" s="73"/>
      <c r="I80" s="190"/>
      <c r="J80" s="73"/>
      <c r="K80" s="73"/>
      <c r="L80" s="71"/>
    </row>
    <row r="81" s="9" customFormat="1" ht="29.28" customHeight="1">
      <c r="B81" s="194"/>
      <c r="C81" s="195" t="s">
        <v>153</v>
      </c>
      <c r="D81" s="196" t="s">
        <v>56</v>
      </c>
      <c r="E81" s="196" t="s">
        <v>52</v>
      </c>
      <c r="F81" s="196" t="s">
        <v>154</v>
      </c>
      <c r="G81" s="196" t="s">
        <v>155</v>
      </c>
      <c r="H81" s="196" t="s">
        <v>156</v>
      </c>
      <c r="I81" s="197" t="s">
        <v>157</v>
      </c>
      <c r="J81" s="196" t="s">
        <v>143</v>
      </c>
      <c r="K81" s="198" t="s">
        <v>158</v>
      </c>
      <c r="L81" s="199"/>
      <c r="M81" s="101" t="s">
        <v>159</v>
      </c>
      <c r="N81" s="102" t="s">
        <v>41</v>
      </c>
      <c r="O81" s="102" t="s">
        <v>160</v>
      </c>
      <c r="P81" s="102" t="s">
        <v>161</v>
      </c>
      <c r="Q81" s="102" t="s">
        <v>162</v>
      </c>
      <c r="R81" s="102" t="s">
        <v>163</v>
      </c>
      <c r="S81" s="102" t="s">
        <v>164</v>
      </c>
      <c r="T81" s="103" t="s">
        <v>165</v>
      </c>
    </row>
    <row r="82" s="1" customFormat="1" ht="29.28" customHeight="1">
      <c r="B82" s="45"/>
      <c r="C82" s="107" t="s">
        <v>144</v>
      </c>
      <c r="D82" s="73"/>
      <c r="E82" s="73"/>
      <c r="F82" s="73"/>
      <c r="G82" s="73"/>
      <c r="H82" s="73"/>
      <c r="I82" s="190"/>
      <c r="J82" s="200">
        <f>BK82</f>
        <v>0</v>
      </c>
      <c r="K82" s="73"/>
      <c r="L82" s="71"/>
      <c r="M82" s="104"/>
      <c r="N82" s="105"/>
      <c r="O82" s="105"/>
      <c r="P82" s="201">
        <f>P83</f>
        <v>0</v>
      </c>
      <c r="Q82" s="105"/>
      <c r="R82" s="201">
        <f>R83</f>
        <v>2280.3102197999997</v>
      </c>
      <c r="S82" s="105"/>
      <c r="T82" s="202">
        <f>T83</f>
        <v>8007.0299999999997</v>
      </c>
      <c r="AT82" s="23" t="s">
        <v>70</v>
      </c>
      <c r="AU82" s="23" t="s">
        <v>145</v>
      </c>
      <c r="BK82" s="203">
        <f>BK83</f>
        <v>0</v>
      </c>
    </row>
    <row r="83" s="10" customFormat="1" ht="37.44" customHeight="1">
      <c r="B83" s="204"/>
      <c r="C83" s="205"/>
      <c r="D83" s="206" t="s">
        <v>70</v>
      </c>
      <c r="E83" s="207" t="s">
        <v>166</v>
      </c>
      <c r="F83" s="207" t="s">
        <v>167</v>
      </c>
      <c r="G83" s="205"/>
      <c r="H83" s="205"/>
      <c r="I83" s="208"/>
      <c r="J83" s="209">
        <f>BK83</f>
        <v>0</v>
      </c>
      <c r="K83" s="205"/>
      <c r="L83" s="210"/>
      <c r="M83" s="211"/>
      <c r="N83" s="212"/>
      <c r="O83" s="212"/>
      <c r="P83" s="213">
        <f>P84+P119+P142+P159+P180</f>
        <v>0</v>
      </c>
      <c r="Q83" s="212"/>
      <c r="R83" s="213">
        <f>R84+R119+R142+R159+R180</f>
        <v>2280.3102197999997</v>
      </c>
      <c r="S83" s="212"/>
      <c r="T83" s="214">
        <f>T84+T119+T142+T159+T180</f>
        <v>8007.0299999999997</v>
      </c>
      <c r="AR83" s="215" t="s">
        <v>79</v>
      </c>
      <c r="AT83" s="216" t="s">
        <v>70</v>
      </c>
      <c r="AU83" s="216" t="s">
        <v>71</v>
      </c>
      <c r="AY83" s="215" t="s">
        <v>168</v>
      </c>
      <c r="BK83" s="217">
        <f>BK84+BK119+BK142+BK159+BK180</f>
        <v>0</v>
      </c>
    </row>
    <row r="84" s="10" customFormat="1" ht="19.92" customHeight="1">
      <c r="B84" s="204"/>
      <c r="C84" s="205"/>
      <c r="D84" s="206" t="s">
        <v>70</v>
      </c>
      <c r="E84" s="218" t="s">
        <v>79</v>
      </c>
      <c r="F84" s="218" t="s">
        <v>169</v>
      </c>
      <c r="G84" s="205"/>
      <c r="H84" s="205"/>
      <c r="I84" s="208"/>
      <c r="J84" s="219">
        <f>BK84</f>
        <v>0</v>
      </c>
      <c r="K84" s="205"/>
      <c r="L84" s="210"/>
      <c r="M84" s="211"/>
      <c r="N84" s="212"/>
      <c r="O84" s="212"/>
      <c r="P84" s="213">
        <f>SUM(P85:P118)</f>
        <v>0</v>
      </c>
      <c r="Q84" s="212"/>
      <c r="R84" s="213">
        <f>SUM(R85:R118)</f>
        <v>0</v>
      </c>
      <c r="S84" s="212"/>
      <c r="T84" s="214">
        <f>SUM(T85:T118)</f>
        <v>6627.3299999999999</v>
      </c>
      <c r="AR84" s="215" t="s">
        <v>79</v>
      </c>
      <c r="AT84" s="216" t="s">
        <v>70</v>
      </c>
      <c r="AU84" s="216" t="s">
        <v>79</v>
      </c>
      <c r="AY84" s="215" t="s">
        <v>168</v>
      </c>
      <c r="BK84" s="217">
        <f>SUM(BK85:BK118)</f>
        <v>0</v>
      </c>
    </row>
    <row r="85" s="1" customFormat="1" ht="51" customHeight="1">
      <c r="B85" s="45"/>
      <c r="C85" s="220" t="s">
        <v>79</v>
      </c>
      <c r="D85" s="220" t="s">
        <v>170</v>
      </c>
      <c r="E85" s="221" t="s">
        <v>171</v>
      </c>
      <c r="F85" s="222" t="s">
        <v>172</v>
      </c>
      <c r="G85" s="223" t="s">
        <v>173</v>
      </c>
      <c r="H85" s="224">
        <v>4770</v>
      </c>
      <c r="I85" s="225"/>
      <c r="J85" s="226">
        <f>ROUND(I85*H85,2)</f>
        <v>0</v>
      </c>
      <c r="K85" s="222" t="s">
        <v>174</v>
      </c>
      <c r="L85" s="71"/>
      <c r="M85" s="227" t="s">
        <v>21</v>
      </c>
      <c r="N85" s="228" t="s">
        <v>42</v>
      </c>
      <c r="O85" s="46"/>
      <c r="P85" s="229">
        <f>O85*H85</f>
        <v>0</v>
      </c>
      <c r="Q85" s="229">
        <v>0</v>
      </c>
      <c r="R85" s="229">
        <f>Q85*H85</f>
        <v>0</v>
      </c>
      <c r="S85" s="229">
        <v>0.29999999999999999</v>
      </c>
      <c r="T85" s="230">
        <f>S85*H85</f>
        <v>1431</v>
      </c>
      <c r="AR85" s="23" t="s">
        <v>175</v>
      </c>
      <c r="AT85" s="23" t="s">
        <v>170</v>
      </c>
      <c r="AU85" s="23" t="s">
        <v>81</v>
      </c>
      <c r="AY85" s="23" t="s">
        <v>168</v>
      </c>
      <c r="BE85" s="231">
        <f>IF(N85="základní",J85,0)</f>
        <v>0</v>
      </c>
      <c r="BF85" s="231">
        <f>IF(N85="snížená",J85,0)</f>
        <v>0</v>
      </c>
      <c r="BG85" s="231">
        <f>IF(N85="zákl. přenesená",J85,0)</f>
        <v>0</v>
      </c>
      <c r="BH85" s="231">
        <f>IF(N85="sníž. přenesená",J85,0)</f>
        <v>0</v>
      </c>
      <c r="BI85" s="231">
        <f>IF(N85="nulová",J85,0)</f>
        <v>0</v>
      </c>
      <c r="BJ85" s="23" t="s">
        <v>79</v>
      </c>
      <c r="BK85" s="231">
        <f>ROUND(I85*H85,2)</f>
        <v>0</v>
      </c>
      <c r="BL85" s="23" t="s">
        <v>175</v>
      </c>
      <c r="BM85" s="23" t="s">
        <v>176</v>
      </c>
    </row>
    <row r="86" s="1" customFormat="1">
      <c r="B86" s="45"/>
      <c r="C86" s="73"/>
      <c r="D86" s="232" t="s">
        <v>177</v>
      </c>
      <c r="E86" s="73"/>
      <c r="F86" s="233" t="s">
        <v>178</v>
      </c>
      <c r="G86" s="73"/>
      <c r="H86" s="73"/>
      <c r="I86" s="190"/>
      <c r="J86" s="73"/>
      <c r="K86" s="73"/>
      <c r="L86" s="71"/>
      <c r="M86" s="234"/>
      <c r="N86" s="46"/>
      <c r="O86" s="46"/>
      <c r="P86" s="46"/>
      <c r="Q86" s="46"/>
      <c r="R86" s="46"/>
      <c r="S86" s="46"/>
      <c r="T86" s="94"/>
      <c r="AT86" s="23" t="s">
        <v>177</v>
      </c>
      <c r="AU86" s="23" t="s">
        <v>81</v>
      </c>
    </row>
    <row r="87" s="1" customFormat="1" ht="51" customHeight="1">
      <c r="B87" s="45"/>
      <c r="C87" s="220" t="s">
        <v>81</v>
      </c>
      <c r="D87" s="220" t="s">
        <v>170</v>
      </c>
      <c r="E87" s="221" t="s">
        <v>179</v>
      </c>
      <c r="F87" s="222" t="s">
        <v>180</v>
      </c>
      <c r="G87" s="223" t="s">
        <v>173</v>
      </c>
      <c r="H87" s="224">
        <v>954</v>
      </c>
      <c r="I87" s="225"/>
      <c r="J87" s="226">
        <f>ROUND(I87*H87,2)</f>
        <v>0</v>
      </c>
      <c r="K87" s="222" t="s">
        <v>174</v>
      </c>
      <c r="L87" s="71"/>
      <c r="M87" s="227" t="s">
        <v>21</v>
      </c>
      <c r="N87" s="228" t="s">
        <v>42</v>
      </c>
      <c r="O87" s="46"/>
      <c r="P87" s="229">
        <f>O87*H87</f>
        <v>0</v>
      </c>
      <c r="Q87" s="229">
        <v>0</v>
      </c>
      <c r="R87" s="229">
        <f>Q87*H87</f>
        <v>0</v>
      </c>
      <c r="S87" s="229">
        <v>0.44</v>
      </c>
      <c r="T87" s="230">
        <f>S87*H87</f>
        <v>419.75999999999999</v>
      </c>
      <c r="AR87" s="23" t="s">
        <v>175</v>
      </c>
      <c r="AT87" s="23" t="s">
        <v>170</v>
      </c>
      <c r="AU87" s="23" t="s">
        <v>81</v>
      </c>
      <c r="AY87" s="23" t="s">
        <v>168</v>
      </c>
      <c r="BE87" s="231">
        <f>IF(N87="základní",J87,0)</f>
        <v>0</v>
      </c>
      <c r="BF87" s="231">
        <f>IF(N87="snížená",J87,0)</f>
        <v>0</v>
      </c>
      <c r="BG87" s="231">
        <f>IF(N87="zákl. přenesená",J87,0)</f>
        <v>0</v>
      </c>
      <c r="BH87" s="231">
        <f>IF(N87="sníž. přenesená",J87,0)</f>
        <v>0</v>
      </c>
      <c r="BI87" s="231">
        <f>IF(N87="nulová",J87,0)</f>
        <v>0</v>
      </c>
      <c r="BJ87" s="23" t="s">
        <v>79</v>
      </c>
      <c r="BK87" s="231">
        <f>ROUND(I87*H87,2)</f>
        <v>0</v>
      </c>
      <c r="BL87" s="23" t="s">
        <v>175</v>
      </c>
      <c r="BM87" s="23" t="s">
        <v>181</v>
      </c>
    </row>
    <row r="88" s="1" customFormat="1">
      <c r="B88" s="45"/>
      <c r="C88" s="73"/>
      <c r="D88" s="232" t="s">
        <v>177</v>
      </c>
      <c r="E88" s="73"/>
      <c r="F88" s="233" t="s">
        <v>178</v>
      </c>
      <c r="G88" s="73"/>
      <c r="H88" s="73"/>
      <c r="I88" s="190"/>
      <c r="J88" s="73"/>
      <c r="K88" s="73"/>
      <c r="L88" s="71"/>
      <c r="M88" s="234"/>
      <c r="N88" s="46"/>
      <c r="O88" s="46"/>
      <c r="P88" s="46"/>
      <c r="Q88" s="46"/>
      <c r="R88" s="46"/>
      <c r="S88" s="46"/>
      <c r="T88" s="94"/>
      <c r="AT88" s="23" t="s">
        <v>177</v>
      </c>
      <c r="AU88" s="23" t="s">
        <v>81</v>
      </c>
    </row>
    <row r="89" s="11" customFormat="1">
      <c r="B89" s="235"/>
      <c r="C89" s="236"/>
      <c r="D89" s="232" t="s">
        <v>182</v>
      </c>
      <c r="E89" s="237" t="s">
        <v>21</v>
      </c>
      <c r="F89" s="238" t="s">
        <v>183</v>
      </c>
      <c r="G89" s="236"/>
      <c r="H89" s="239">
        <v>954</v>
      </c>
      <c r="I89" s="240"/>
      <c r="J89" s="236"/>
      <c r="K89" s="236"/>
      <c r="L89" s="241"/>
      <c r="M89" s="242"/>
      <c r="N89" s="243"/>
      <c r="O89" s="243"/>
      <c r="P89" s="243"/>
      <c r="Q89" s="243"/>
      <c r="R89" s="243"/>
      <c r="S89" s="243"/>
      <c r="T89" s="244"/>
      <c r="AT89" s="245" t="s">
        <v>182</v>
      </c>
      <c r="AU89" s="245" t="s">
        <v>81</v>
      </c>
      <c r="AV89" s="11" t="s">
        <v>81</v>
      </c>
      <c r="AW89" s="11" t="s">
        <v>34</v>
      </c>
      <c r="AX89" s="11" t="s">
        <v>71</v>
      </c>
      <c r="AY89" s="245" t="s">
        <v>168</v>
      </c>
    </row>
    <row r="90" s="12" customFormat="1">
      <c r="B90" s="246"/>
      <c r="C90" s="247"/>
      <c r="D90" s="232" t="s">
        <v>182</v>
      </c>
      <c r="E90" s="248" t="s">
        <v>21</v>
      </c>
      <c r="F90" s="249" t="s">
        <v>184</v>
      </c>
      <c r="G90" s="247"/>
      <c r="H90" s="250">
        <v>954</v>
      </c>
      <c r="I90" s="251"/>
      <c r="J90" s="247"/>
      <c r="K90" s="247"/>
      <c r="L90" s="252"/>
      <c r="M90" s="253"/>
      <c r="N90" s="254"/>
      <c r="O90" s="254"/>
      <c r="P90" s="254"/>
      <c r="Q90" s="254"/>
      <c r="R90" s="254"/>
      <c r="S90" s="254"/>
      <c r="T90" s="255"/>
      <c r="AT90" s="256" t="s">
        <v>182</v>
      </c>
      <c r="AU90" s="256" t="s">
        <v>81</v>
      </c>
      <c r="AV90" s="12" t="s">
        <v>175</v>
      </c>
      <c r="AW90" s="12" t="s">
        <v>34</v>
      </c>
      <c r="AX90" s="12" t="s">
        <v>79</v>
      </c>
      <c r="AY90" s="256" t="s">
        <v>168</v>
      </c>
    </row>
    <row r="91" s="1" customFormat="1" ht="38.25" customHeight="1">
      <c r="B91" s="45"/>
      <c r="C91" s="220" t="s">
        <v>185</v>
      </c>
      <c r="D91" s="220" t="s">
        <v>170</v>
      </c>
      <c r="E91" s="221" t="s">
        <v>186</v>
      </c>
      <c r="F91" s="222" t="s">
        <v>187</v>
      </c>
      <c r="G91" s="223" t="s">
        <v>173</v>
      </c>
      <c r="H91" s="224">
        <v>4770</v>
      </c>
      <c r="I91" s="225"/>
      <c r="J91" s="226">
        <f>ROUND(I91*H91,2)</f>
        <v>0</v>
      </c>
      <c r="K91" s="222" t="s">
        <v>174</v>
      </c>
      <c r="L91" s="71"/>
      <c r="M91" s="227" t="s">
        <v>21</v>
      </c>
      <c r="N91" s="228" t="s">
        <v>42</v>
      </c>
      <c r="O91" s="46"/>
      <c r="P91" s="229">
        <f>O91*H91</f>
        <v>0</v>
      </c>
      <c r="Q91" s="229">
        <v>0</v>
      </c>
      <c r="R91" s="229">
        <f>Q91*H91</f>
        <v>0</v>
      </c>
      <c r="S91" s="229">
        <v>0.625</v>
      </c>
      <c r="T91" s="230">
        <f>S91*H91</f>
        <v>2981.25</v>
      </c>
      <c r="AR91" s="23" t="s">
        <v>175</v>
      </c>
      <c r="AT91" s="23" t="s">
        <v>170</v>
      </c>
      <c r="AU91" s="23" t="s">
        <v>81</v>
      </c>
      <c r="AY91" s="23" t="s">
        <v>168</v>
      </c>
      <c r="BE91" s="231">
        <f>IF(N91="základní",J91,0)</f>
        <v>0</v>
      </c>
      <c r="BF91" s="231">
        <f>IF(N91="snížená",J91,0)</f>
        <v>0</v>
      </c>
      <c r="BG91" s="231">
        <f>IF(N91="zákl. přenesená",J91,0)</f>
        <v>0</v>
      </c>
      <c r="BH91" s="231">
        <f>IF(N91="sníž. přenesená",J91,0)</f>
        <v>0</v>
      </c>
      <c r="BI91" s="231">
        <f>IF(N91="nulová",J91,0)</f>
        <v>0</v>
      </c>
      <c r="BJ91" s="23" t="s">
        <v>79</v>
      </c>
      <c r="BK91" s="231">
        <f>ROUND(I91*H91,2)</f>
        <v>0</v>
      </c>
      <c r="BL91" s="23" t="s">
        <v>175</v>
      </c>
      <c r="BM91" s="23" t="s">
        <v>188</v>
      </c>
    </row>
    <row r="92" s="1" customFormat="1">
      <c r="B92" s="45"/>
      <c r="C92" s="73"/>
      <c r="D92" s="232" t="s">
        <v>177</v>
      </c>
      <c r="E92" s="73"/>
      <c r="F92" s="233" t="s">
        <v>178</v>
      </c>
      <c r="G92" s="73"/>
      <c r="H92" s="73"/>
      <c r="I92" s="190"/>
      <c r="J92" s="73"/>
      <c r="K92" s="73"/>
      <c r="L92" s="71"/>
      <c r="M92" s="234"/>
      <c r="N92" s="46"/>
      <c r="O92" s="46"/>
      <c r="P92" s="46"/>
      <c r="Q92" s="46"/>
      <c r="R92" s="46"/>
      <c r="S92" s="46"/>
      <c r="T92" s="94"/>
      <c r="AT92" s="23" t="s">
        <v>177</v>
      </c>
      <c r="AU92" s="23" t="s">
        <v>81</v>
      </c>
    </row>
    <row r="93" s="1" customFormat="1" ht="38.25" customHeight="1">
      <c r="B93" s="45"/>
      <c r="C93" s="220" t="s">
        <v>175</v>
      </c>
      <c r="D93" s="220" t="s">
        <v>170</v>
      </c>
      <c r="E93" s="221" t="s">
        <v>189</v>
      </c>
      <c r="F93" s="222" t="s">
        <v>190</v>
      </c>
      <c r="G93" s="223" t="s">
        <v>173</v>
      </c>
      <c r="H93" s="224">
        <v>4770</v>
      </c>
      <c r="I93" s="225"/>
      <c r="J93" s="226">
        <f>ROUND(I93*H93,2)</f>
        <v>0</v>
      </c>
      <c r="K93" s="222" t="s">
        <v>174</v>
      </c>
      <c r="L93" s="71"/>
      <c r="M93" s="227" t="s">
        <v>21</v>
      </c>
      <c r="N93" s="228" t="s">
        <v>42</v>
      </c>
      <c r="O93" s="46"/>
      <c r="P93" s="229">
        <f>O93*H93</f>
        <v>0</v>
      </c>
      <c r="Q93" s="229">
        <v>0</v>
      </c>
      <c r="R93" s="229">
        <f>Q93*H93</f>
        <v>0</v>
      </c>
      <c r="S93" s="229">
        <v>0.316</v>
      </c>
      <c r="T93" s="230">
        <f>S93*H93</f>
        <v>1507.3199999999999</v>
      </c>
      <c r="AR93" s="23" t="s">
        <v>175</v>
      </c>
      <c r="AT93" s="23" t="s">
        <v>170</v>
      </c>
      <c r="AU93" s="23" t="s">
        <v>81</v>
      </c>
      <c r="AY93" s="23" t="s">
        <v>168</v>
      </c>
      <c r="BE93" s="231">
        <f>IF(N93="základní",J93,0)</f>
        <v>0</v>
      </c>
      <c r="BF93" s="231">
        <f>IF(N93="snížená",J93,0)</f>
        <v>0</v>
      </c>
      <c r="BG93" s="231">
        <f>IF(N93="zákl. přenesená",J93,0)</f>
        <v>0</v>
      </c>
      <c r="BH93" s="231">
        <f>IF(N93="sníž. přenesená",J93,0)</f>
        <v>0</v>
      </c>
      <c r="BI93" s="231">
        <f>IF(N93="nulová",J93,0)</f>
        <v>0</v>
      </c>
      <c r="BJ93" s="23" t="s">
        <v>79</v>
      </c>
      <c r="BK93" s="231">
        <f>ROUND(I93*H93,2)</f>
        <v>0</v>
      </c>
      <c r="BL93" s="23" t="s">
        <v>175</v>
      </c>
      <c r="BM93" s="23" t="s">
        <v>191</v>
      </c>
    </row>
    <row r="94" s="1" customFormat="1">
      <c r="B94" s="45"/>
      <c r="C94" s="73"/>
      <c r="D94" s="232" t="s">
        <v>177</v>
      </c>
      <c r="E94" s="73"/>
      <c r="F94" s="233" t="s">
        <v>178</v>
      </c>
      <c r="G94" s="73"/>
      <c r="H94" s="73"/>
      <c r="I94" s="190"/>
      <c r="J94" s="73"/>
      <c r="K94" s="73"/>
      <c r="L94" s="71"/>
      <c r="M94" s="234"/>
      <c r="N94" s="46"/>
      <c r="O94" s="46"/>
      <c r="P94" s="46"/>
      <c r="Q94" s="46"/>
      <c r="R94" s="46"/>
      <c r="S94" s="46"/>
      <c r="T94" s="94"/>
      <c r="AT94" s="23" t="s">
        <v>177</v>
      </c>
      <c r="AU94" s="23" t="s">
        <v>81</v>
      </c>
    </row>
    <row r="95" s="1" customFormat="1" ht="38.25" customHeight="1">
      <c r="B95" s="45"/>
      <c r="C95" s="220" t="s">
        <v>192</v>
      </c>
      <c r="D95" s="220" t="s">
        <v>170</v>
      </c>
      <c r="E95" s="221" t="s">
        <v>193</v>
      </c>
      <c r="F95" s="222" t="s">
        <v>194</v>
      </c>
      <c r="G95" s="223" t="s">
        <v>195</v>
      </c>
      <c r="H95" s="224">
        <v>1000</v>
      </c>
      <c r="I95" s="225"/>
      <c r="J95" s="226">
        <f>ROUND(I95*H95,2)</f>
        <v>0</v>
      </c>
      <c r="K95" s="222" t="s">
        <v>174</v>
      </c>
      <c r="L95" s="71"/>
      <c r="M95" s="227" t="s">
        <v>21</v>
      </c>
      <c r="N95" s="228" t="s">
        <v>42</v>
      </c>
      <c r="O95" s="46"/>
      <c r="P95" s="229">
        <f>O95*H95</f>
        <v>0</v>
      </c>
      <c r="Q95" s="229">
        <v>0</v>
      </c>
      <c r="R95" s="229">
        <f>Q95*H95</f>
        <v>0</v>
      </c>
      <c r="S95" s="229">
        <v>0.23000000000000001</v>
      </c>
      <c r="T95" s="230">
        <f>S95*H95</f>
        <v>230</v>
      </c>
      <c r="AR95" s="23" t="s">
        <v>175</v>
      </c>
      <c r="AT95" s="23" t="s">
        <v>170</v>
      </c>
      <c r="AU95" s="23" t="s">
        <v>81</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175</v>
      </c>
      <c r="BM95" s="23" t="s">
        <v>196</v>
      </c>
    </row>
    <row r="96" s="1" customFormat="1">
      <c r="B96" s="45"/>
      <c r="C96" s="73"/>
      <c r="D96" s="232" t="s">
        <v>177</v>
      </c>
      <c r="E96" s="73"/>
      <c r="F96" s="233" t="s">
        <v>197</v>
      </c>
      <c r="G96" s="73"/>
      <c r="H96" s="73"/>
      <c r="I96" s="190"/>
      <c r="J96" s="73"/>
      <c r="K96" s="73"/>
      <c r="L96" s="71"/>
      <c r="M96" s="234"/>
      <c r="N96" s="46"/>
      <c r="O96" s="46"/>
      <c r="P96" s="46"/>
      <c r="Q96" s="46"/>
      <c r="R96" s="46"/>
      <c r="S96" s="46"/>
      <c r="T96" s="94"/>
      <c r="AT96" s="23" t="s">
        <v>177</v>
      </c>
      <c r="AU96" s="23" t="s">
        <v>81</v>
      </c>
    </row>
    <row r="97" s="1" customFormat="1" ht="38.25" customHeight="1">
      <c r="B97" s="45"/>
      <c r="C97" s="220" t="s">
        <v>198</v>
      </c>
      <c r="D97" s="220" t="s">
        <v>170</v>
      </c>
      <c r="E97" s="221" t="s">
        <v>199</v>
      </c>
      <c r="F97" s="222" t="s">
        <v>200</v>
      </c>
      <c r="G97" s="223" t="s">
        <v>195</v>
      </c>
      <c r="H97" s="224">
        <v>200</v>
      </c>
      <c r="I97" s="225"/>
      <c r="J97" s="226">
        <f>ROUND(I97*H97,2)</f>
        <v>0</v>
      </c>
      <c r="K97" s="222" t="s">
        <v>174</v>
      </c>
      <c r="L97" s="71"/>
      <c r="M97" s="227" t="s">
        <v>21</v>
      </c>
      <c r="N97" s="228" t="s">
        <v>42</v>
      </c>
      <c r="O97" s="46"/>
      <c r="P97" s="229">
        <f>O97*H97</f>
        <v>0</v>
      </c>
      <c r="Q97" s="229">
        <v>0</v>
      </c>
      <c r="R97" s="229">
        <f>Q97*H97</f>
        <v>0</v>
      </c>
      <c r="S97" s="229">
        <v>0.28999999999999998</v>
      </c>
      <c r="T97" s="230">
        <f>S97*H97</f>
        <v>57.999999999999993</v>
      </c>
      <c r="AR97" s="23" t="s">
        <v>175</v>
      </c>
      <c r="AT97" s="23" t="s">
        <v>170</v>
      </c>
      <c r="AU97" s="23" t="s">
        <v>81</v>
      </c>
      <c r="AY97" s="23" t="s">
        <v>168</v>
      </c>
      <c r="BE97" s="231">
        <f>IF(N97="základní",J97,0)</f>
        <v>0</v>
      </c>
      <c r="BF97" s="231">
        <f>IF(N97="snížená",J97,0)</f>
        <v>0</v>
      </c>
      <c r="BG97" s="231">
        <f>IF(N97="zákl. přenesená",J97,0)</f>
        <v>0</v>
      </c>
      <c r="BH97" s="231">
        <f>IF(N97="sníž. přenesená",J97,0)</f>
        <v>0</v>
      </c>
      <c r="BI97" s="231">
        <f>IF(N97="nulová",J97,0)</f>
        <v>0</v>
      </c>
      <c r="BJ97" s="23" t="s">
        <v>79</v>
      </c>
      <c r="BK97" s="231">
        <f>ROUND(I97*H97,2)</f>
        <v>0</v>
      </c>
      <c r="BL97" s="23" t="s">
        <v>175</v>
      </c>
      <c r="BM97" s="23" t="s">
        <v>201</v>
      </c>
    </row>
    <row r="98" s="1" customFormat="1">
      <c r="B98" s="45"/>
      <c r="C98" s="73"/>
      <c r="D98" s="232" t="s">
        <v>177</v>
      </c>
      <c r="E98" s="73"/>
      <c r="F98" s="233" t="s">
        <v>197</v>
      </c>
      <c r="G98" s="73"/>
      <c r="H98" s="73"/>
      <c r="I98" s="190"/>
      <c r="J98" s="73"/>
      <c r="K98" s="73"/>
      <c r="L98" s="71"/>
      <c r="M98" s="234"/>
      <c r="N98" s="46"/>
      <c r="O98" s="46"/>
      <c r="P98" s="46"/>
      <c r="Q98" s="46"/>
      <c r="R98" s="46"/>
      <c r="S98" s="46"/>
      <c r="T98" s="94"/>
      <c r="AT98" s="23" t="s">
        <v>177</v>
      </c>
      <c r="AU98" s="23" t="s">
        <v>81</v>
      </c>
    </row>
    <row r="99" s="1" customFormat="1" ht="38.25" customHeight="1">
      <c r="B99" s="45"/>
      <c r="C99" s="220" t="s">
        <v>202</v>
      </c>
      <c r="D99" s="220" t="s">
        <v>170</v>
      </c>
      <c r="E99" s="221" t="s">
        <v>203</v>
      </c>
      <c r="F99" s="222" t="s">
        <v>204</v>
      </c>
      <c r="G99" s="223" t="s">
        <v>205</v>
      </c>
      <c r="H99" s="224">
        <v>600</v>
      </c>
      <c r="I99" s="225"/>
      <c r="J99" s="226">
        <f>ROUND(I99*H99,2)</f>
        <v>0</v>
      </c>
      <c r="K99" s="222" t="s">
        <v>174</v>
      </c>
      <c r="L99" s="71"/>
      <c r="M99" s="227" t="s">
        <v>21</v>
      </c>
      <c r="N99" s="228" t="s">
        <v>42</v>
      </c>
      <c r="O99" s="46"/>
      <c r="P99" s="229">
        <f>O99*H99</f>
        <v>0</v>
      </c>
      <c r="Q99" s="229">
        <v>0</v>
      </c>
      <c r="R99" s="229">
        <f>Q99*H99</f>
        <v>0</v>
      </c>
      <c r="S99" s="229">
        <v>0</v>
      </c>
      <c r="T99" s="230">
        <f>S99*H99</f>
        <v>0</v>
      </c>
      <c r="AR99" s="23" t="s">
        <v>175</v>
      </c>
      <c r="AT99" s="23" t="s">
        <v>170</v>
      </c>
      <c r="AU99" s="23" t="s">
        <v>81</v>
      </c>
      <c r="AY99" s="23" t="s">
        <v>168</v>
      </c>
      <c r="BE99" s="231">
        <f>IF(N99="základní",J99,0)</f>
        <v>0</v>
      </c>
      <c r="BF99" s="231">
        <f>IF(N99="snížená",J99,0)</f>
        <v>0</v>
      </c>
      <c r="BG99" s="231">
        <f>IF(N99="zákl. přenesená",J99,0)</f>
        <v>0</v>
      </c>
      <c r="BH99" s="231">
        <f>IF(N99="sníž. přenesená",J99,0)</f>
        <v>0</v>
      </c>
      <c r="BI99" s="231">
        <f>IF(N99="nulová",J99,0)</f>
        <v>0</v>
      </c>
      <c r="BJ99" s="23" t="s">
        <v>79</v>
      </c>
      <c r="BK99" s="231">
        <f>ROUND(I99*H99,2)</f>
        <v>0</v>
      </c>
      <c r="BL99" s="23" t="s">
        <v>175</v>
      </c>
      <c r="BM99" s="23" t="s">
        <v>206</v>
      </c>
    </row>
    <row r="100" s="1" customFormat="1">
      <c r="B100" s="45"/>
      <c r="C100" s="73"/>
      <c r="D100" s="232" t="s">
        <v>177</v>
      </c>
      <c r="E100" s="73"/>
      <c r="F100" s="233" t="s">
        <v>207</v>
      </c>
      <c r="G100" s="73"/>
      <c r="H100" s="73"/>
      <c r="I100" s="190"/>
      <c r="J100" s="73"/>
      <c r="K100" s="73"/>
      <c r="L100" s="71"/>
      <c r="M100" s="234"/>
      <c r="N100" s="46"/>
      <c r="O100" s="46"/>
      <c r="P100" s="46"/>
      <c r="Q100" s="46"/>
      <c r="R100" s="46"/>
      <c r="S100" s="46"/>
      <c r="T100" s="94"/>
      <c r="AT100" s="23" t="s">
        <v>177</v>
      </c>
      <c r="AU100" s="23" t="s">
        <v>81</v>
      </c>
    </row>
    <row r="101" s="1" customFormat="1" ht="38.25" customHeight="1">
      <c r="B101" s="45"/>
      <c r="C101" s="220" t="s">
        <v>208</v>
      </c>
      <c r="D101" s="220" t="s">
        <v>170</v>
      </c>
      <c r="E101" s="221" t="s">
        <v>209</v>
      </c>
      <c r="F101" s="222" t="s">
        <v>210</v>
      </c>
      <c r="G101" s="223" t="s">
        <v>205</v>
      </c>
      <c r="H101" s="224">
        <v>600</v>
      </c>
      <c r="I101" s="225"/>
      <c r="J101" s="226">
        <f>ROUND(I101*H101,2)</f>
        <v>0</v>
      </c>
      <c r="K101" s="222" t="s">
        <v>174</v>
      </c>
      <c r="L101" s="71"/>
      <c r="M101" s="227" t="s">
        <v>21</v>
      </c>
      <c r="N101" s="228" t="s">
        <v>42</v>
      </c>
      <c r="O101" s="46"/>
      <c r="P101" s="229">
        <f>O101*H101</f>
        <v>0</v>
      </c>
      <c r="Q101" s="229">
        <v>0</v>
      </c>
      <c r="R101" s="229">
        <f>Q101*H101</f>
        <v>0</v>
      </c>
      <c r="S101" s="229">
        <v>0</v>
      </c>
      <c r="T101" s="230">
        <f>S101*H101</f>
        <v>0</v>
      </c>
      <c r="AR101" s="23" t="s">
        <v>175</v>
      </c>
      <c r="AT101" s="23" t="s">
        <v>170</v>
      </c>
      <c r="AU101" s="23" t="s">
        <v>81</v>
      </c>
      <c r="AY101" s="23" t="s">
        <v>168</v>
      </c>
      <c r="BE101" s="231">
        <f>IF(N101="základní",J101,0)</f>
        <v>0</v>
      </c>
      <c r="BF101" s="231">
        <f>IF(N101="snížená",J101,0)</f>
        <v>0</v>
      </c>
      <c r="BG101" s="231">
        <f>IF(N101="zákl. přenesená",J101,0)</f>
        <v>0</v>
      </c>
      <c r="BH101" s="231">
        <f>IF(N101="sníž. přenesená",J101,0)</f>
        <v>0</v>
      </c>
      <c r="BI101" s="231">
        <f>IF(N101="nulová",J101,0)</f>
        <v>0</v>
      </c>
      <c r="BJ101" s="23" t="s">
        <v>79</v>
      </c>
      <c r="BK101" s="231">
        <f>ROUND(I101*H101,2)</f>
        <v>0</v>
      </c>
      <c r="BL101" s="23" t="s">
        <v>175</v>
      </c>
      <c r="BM101" s="23" t="s">
        <v>211</v>
      </c>
    </row>
    <row r="102" s="1" customFormat="1">
      <c r="B102" s="45"/>
      <c r="C102" s="73"/>
      <c r="D102" s="232" t="s">
        <v>177</v>
      </c>
      <c r="E102" s="73"/>
      <c r="F102" s="233" t="s">
        <v>207</v>
      </c>
      <c r="G102" s="73"/>
      <c r="H102" s="73"/>
      <c r="I102" s="190"/>
      <c r="J102" s="73"/>
      <c r="K102" s="73"/>
      <c r="L102" s="71"/>
      <c r="M102" s="234"/>
      <c r="N102" s="46"/>
      <c r="O102" s="46"/>
      <c r="P102" s="46"/>
      <c r="Q102" s="46"/>
      <c r="R102" s="46"/>
      <c r="S102" s="46"/>
      <c r="T102" s="94"/>
      <c r="AT102" s="23" t="s">
        <v>177</v>
      </c>
      <c r="AU102" s="23" t="s">
        <v>81</v>
      </c>
    </row>
    <row r="103" s="1" customFormat="1" ht="38.25" customHeight="1">
      <c r="B103" s="45"/>
      <c r="C103" s="220" t="s">
        <v>212</v>
      </c>
      <c r="D103" s="220" t="s">
        <v>170</v>
      </c>
      <c r="E103" s="221" t="s">
        <v>213</v>
      </c>
      <c r="F103" s="222" t="s">
        <v>214</v>
      </c>
      <c r="G103" s="223" t="s">
        <v>205</v>
      </c>
      <c r="H103" s="224">
        <v>600</v>
      </c>
      <c r="I103" s="225"/>
      <c r="J103" s="226">
        <f>ROUND(I103*H103,2)</f>
        <v>0</v>
      </c>
      <c r="K103" s="222" t="s">
        <v>174</v>
      </c>
      <c r="L103" s="71"/>
      <c r="M103" s="227" t="s">
        <v>21</v>
      </c>
      <c r="N103" s="228" t="s">
        <v>42</v>
      </c>
      <c r="O103" s="46"/>
      <c r="P103" s="229">
        <f>O103*H103</f>
        <v>0</v>
      </c>
      <c r="Q103" s="229">
        <v>0</v>
      </c>
      <c r="R103" s="229">
        <f>Q103*H103</f>
        <v>0</v>
      </c>
      <c r="S103" s="229">
        <v>0</v>
      </c>
      <c r="T103" s="230">
        <f>S103*H103</f>
        <v>0</v>
      </c>
      <c r="AR103" s="23" t="s">
        <v>175</v>
      </c>
      <c r="AT103" s="23" t="s">
        <v>170</v>
      </c>
      <c r="AU103" s="23" t="s">
        <v>81</v>
      </c>
      <c r="AY103" s="23" t="s">
        <v>168</v>
      </c>
      <c r="BE103" s="231">
        <f>IF(N103="základní",J103,0)</f>
        <v>0</v>
      </c>
      <c r="BF103" s="231">
        <f>IF(N103="snížená",J103,0)</f>
        <v>0</v>
      </c>
      <c r="BG103" s="231">
        <f>IF(N103="zákl. přenesená",J103,0)</f>
        <v>0</v>
      </c>
      <c r="BH103" s="231">
        <f>IF(N103="sníž. přenesená",J103,0)</f>
        <v>0</v>
      </c>
      <c r="BI103" s="231">
        <f>IF(N103="nulová",J103,0)</f>
        <v>0</v>
      </c>
      <c r="BJ103" s="23" t="s">
        <v>79</v>
      </c>
      <c r="BK103" s="231">
        <f>ROUND(I103*H103,2)</f>
        <v>0</v>
      </c>
      <c r="BL103" s="23" t="s">
        <v>175</v>
      </c>
      <c r="BM103" s="23" t="s">
        <v>215</v>
      </c>
    </row>
    <row r="104" s="1" customFormat="1">
      <c r="B104" s="45"/>
      <c r="C104" s="73"/>
      <c r="D104" s="232" t="s">
        <v>177</v>
      </c>
      <c r="E104" s="73"/>
      <c r="F104" s="233" t="s">
        <v>216</v>
      </c>
      <c r="G104" s="73"/>
      <c r="H104" s="73"/>
      <c r="I104" s="190"/>
      <c r="J104" s="73"/>
      <c r="K104" s="73"/>
      <c r="L104" s="71"/>
      <c r="M104" s="234"/>
      <c r="N104" s="46"/>
      <c r="O104" s="46"/>
      <c r="P104" s="46"/>
      <c r="Q104" s="46"/>
      <c r="R104" s="46"/>
      <c r="S104" s="46"/>
      <c r="T104" s="94"/>
      <c r="AT104" s="23" t="s">
        <v>177</v>
      </c>
      <c r="AU104" s="23" t="s">
        <v>81</v>
      </c>
    </row>
    <row r="105" s="1" customFormat="1" ht="51" customHeight="1">
      <c r="B105" s="45"/>
      <c r="C105" s="220" t="s">
        <v>217</v>
      </c>
      <c r="D105" s="220" t="s">
        <v>170</v>
      </c>
      <c r="E105" s="221" t="s">
        <v>218</v>
      </c>
      <c r="F105" s="222" t="s">
        <v>219</v>
      </c>
      <c r="G105" s="223" t="s">
        <v>205</v>
      </c>
      <c r="H105" s="224">
        <v>6000</v>
      </c>
      <c r="I105" s="225"/>
      <c r="J105" s="226">
        <f>ROUND(I105*H105,2)</f>
        <v>0</v>
      </c>
      <c r="K105" s="222" t="s">
        <v>174</v>
      </c>
      <c r="L105" s="71"/>
      <c r="M105" s="227" t="s">
        <v>21</v>
      </c>
      <c r="N105" s="228" t="s">
        <v>42</v>
      </c>
      <c r="O105" s="46"/>
      <c r="P105" s="229">
        <f>O105*H105</f>
        <v>0</v>
      </c>
      <c r="Q105" s="229">
        <v>0</v>
      </c>
      <c r="R105" s="229">
        <f>Q105*H105</f>
        <v>0</v>
      </c>
      <c r="S105" s="229">
        <v>0</v>
      </c>
      <c r="T105" s="230">
        <f>S105*H105</f>
        <v>0</v>
      </c>
      <c r="AR105" s="23" t="s">
        <v>175</v>
      </c>
      <c r="AT105" s="23" t="s">
        <v>170</v>
      </c>
      <c r="AU105" s="23" t="s">
        <v>81</v>
      </c>
      <c r="AY105" s="23" t="s">
        <v>168</v>
      </c>
      <c r="BE105" s="231">
        <f>IF(N105="základní",J105,0)</f>
        <v>0</v>
      </c>
      <c r="BF105" s="231">
        <f>IF(N105="snížená",J105,0)</f>
        <v>0</v>
      </c>
      <c r="BG105" s="231">
        <f>IF(N105="zákl. přenesená",J105,0)</f>
        <v>0</v>
      </c>
      <c r="BH105" s="231">
        <f>IF(N105="sníž. přenesená",J105,0)</f>
        <v>0</v>
      </c>
      <c r="BI105" s="231">
        <f>IF(N105="nulová",J105,0)</f>
        <v>0</v>
      </c>
      <c r="BJ105" s="23" t="s">
        <v>79</v>
      </c>
      <c r="BK105" s="231">
        <f>ROUND(I105*H105,2)</f>
        <v>0</v>
      </c>
      <c r="BL105" s="23" t="s">
        <v>175</v>
      </c>
      <c r="BM105" s="23" t="s">
        <v>220</v>
      </c>
    </row>
    <row r="106" s="1" customFormat="1">
      <c r="B106" s="45"/>
      <c r="C106" s="73"/>
      <c r="D106" s="232" t="s">
        <v>177</v>
      </c>
      <c r="E106" s="73"/>
      <c r="F106" s="233" t="s">
        <v>216</v>
      </c>
      <c r="G106" s="73"/>
      <c r="H106" s="73"/>
      <c r="I106" s="190"/>
      <c r="J106" s="73"/>
      <c r="K106" s="73"/>
      <c r="L106" s="71"/>
      <c r="M106" s="234"/>
      <c r="N106" s="46"/>
      <c r="O106" s="46"/>
      <c r="P106" s="46"/>
      <c r="Q106" s="46"/>
      <c r="R106" s="46"/>
      <c r="S106" s="46"/>
      <c r="T106" s="94"/>
      <c r="AT106" s="23" t="s">
        <v>177</v>
      </c>
      <c r="AU106" s="23" t="s">
        <v>81</v>
      </c>
    </row>
    <row r="107" s="11" customFormat="1">
      <c r="B107" s="235"/>
      <c r="C107" s="236"/>
      <c r="D107" s="232" t="s">
        <v>182</v>
      </c>
      <c r="E107" s="237" t="s">
        <v>21</v>
      </c>
      <c r="F107" s="238" t="s">
        <v>221</v>
      </c>
      <c r="G107" s="236"/>
      <c r="H107" s="239">
        <v>6000</v>
      </c>
      <c r="I107" s="240"/>
      <c r="J107" s="236"/>
      <c r="K107" s="236"/>
      <c r="L107" s="241"/>
      <c r="M107" s="242"/>
      <c r="N107" s="243"/>
      <c r="O107" s="243"/>
      <c r="P107" s="243"/>
      <c r="Q107" s="243"/>
      <c r="R107" s="243"/>
      <c r="S107" s="243"/>
      <c r="T107" s="244"/>
      <c r="AT107" s="245" t="s">
        <v>182</v>
      </c>
      <c r="AU107" s="245" t="s">
        <v>81</v>
      </c>
      <c r="AV107" s="11" t="s">
        <v>81</v>
      </c>
      <c r="AW107" s="11" t="s">
        <v>34</v>
      </c>
      <c r="AX107" s="11" t="s">
        <v>71</v>
      </c>
      <c r="AY107" s="245" t="s">
        <v>168</v>
      </c>
    </row>
    <row r="108" s="12" customFormat="1">
      <c r="B108" s="246"/>
      <c r="C108" s="247"/>
      <c r="D108" s="232" t="s">
        <v>182</v>
      </c>
      <c r="E108" s="248" t="s">
        <v>21</v>
      </c>
      <c r="F108" s="249" t="s">
        <v>184</v>
      </c>
      <c r="G108" s="247"/>
      <c r="H108" s="250">
        <v>6000</v>
      </c>
      <c r="I108" s="251"/>
      <c r="J108" s="247"/>
      <c r="K108" s="247"/>
      <c r="L108" s="252"/>
      <c r="M108" s="253"/>
      <c r="N108" s="254"/>
      <c r="O108" s="254"/>
      <c r="P108" s="254"/>
      <c r="Q108" s="254"/>
      <c r="R108" s="254"/>
      <c r="S108" s="254"/>
      <c r="T108" s="255"/>
      <c r="AT108" s="256" t="s">
        <v>182</v>
      </c>
      <c r="AU108" s="256" t="s">
        <v>81</v>
      </c>
      <c r="AV108" s="12" t="s">
        <v>175</v>
      </c>
      <c r="AW108" s="12" t="s">
        <v>34</v>
      </c>
      <c r="AX108" s="12" t="s">
        <v>79</v>
      </c>
      <c r="AY108" s="256" t="s">
        <v>168</v>
      </c>
    </row>
    <row r="109" s="1" customFormat="1" ht="25.5" customHeight="1">
      <c r="B109" s="45"/>
      <c r="C109" s="220" t="s">
        <v>222</v>
      </c>
      <c r="D109" s="220" t="s">
        <v>170</v>
      </c>
      <c r="E109" s="221" t="s">
        <v>223</v>
      </c>
      <c r="F109" s="222" t="s">
        <v>224</v>
      </c>
      <c r="G109" s="223" t="s">
        <v>205</v>
      </c>
      <c r="H109" s="224">
        <v>600</v>
      </c>
      <c r="I109" s="225"/>
      <c r="J109" s="226">
        <f>ROUND(I109*H109,2)</f>
        <v>0</v>
      </c>
      <c r="K109" s="222" t="s">
        <v>174</v>
      </c>
      <c r="L109" s="71"/>
      <c r="M109" s="227" t="s">
        <v>21</v>
      </c>
      <c r="N109" s="228" t="s">
        <v>42</v>
      </c>
      <c r="O109" s="46"/>
      <c r="P109" s="229">
        <f>O109*H109</f>
        <v>0</v>
      </c>
      <c r="Q109" s="229">
        <v>0</v>
      </c>
      <c r="R109" s="229">
        <f>Q109*H109</f>
        <v>0</v>
      </c>
      <c r="S109" s="229">
        <v>0</v>
      </c>
      <c r="T109" s="230">
        <f>S109*H109</f>
        <v>0</v>
      </c>
      <c r="AR109" s="23" t="s">
        <v>175</v>
      </c>
      <c r="AT109" s="23" t="s">
        <v>170</v>
      </c>
      <c r="AU109" s="23" t="s">
        <v>81</v>
      </c>
      <c r="AY109" s="23" t="s">
        <v>168</v>
      </c>
      <c r="BE109" s="231">
        <f>IF(N109="základní",J109,0)</f>
        <v>0</v>
      </c>
      <c r="BF109" s="231">
        <f>IF(N109="snížená",J109,0)</f>
        <v>0</v>
      </c>
      <c r="BG109" s="231">
        <f>IF(N109="zákl. přenesená",J109,0)</f>
        <v>0</v>
      </c>
      <c r="BH109" s="231">
        <f>IF(N109="sníž. přenesená",J109,0)</f>
        <v>0</v>
      </c>
      <c r="BI109" s="231">
        <f>IF(N109="nulová",J109,0)</f>
        <v>0</v>
      </c>
      <c r="BJ109" s="23" t="s">
        <v>79</v>
      </c>
      <c r="BK109" s="231">
        <f>ROUND(I109*H109,2)</f>
        <v>0</v>
      </c>
      <c r="BL109" s="23" t="s">
        <v>175</v>
      </c>
      <c r="BM109" s="23" t="s">
        <v>225</v>
      </c>
    </row>
    <row r="110" s="1" customFormat="1">
      <c r="B110" s="45"/>
      <c r="C110" s="73"/>
      <c r="D110" s="232" t="s">
        <v>177</v>
      </c>
      <c r="E110" s="73"/>
      <c r="F110" s="233" t="s">
        <v>226</v>
      </c>
      <c r="G110" s="73"/>
      <c r="H110" s="73"/>
      <c r="I110" s="190"/>
      <c r="J110" s="73"/>
      <c r="K110" s="73"/>
      <c r="L110" s="71"/>
      <c r="M110" s="234"/>
      <c r="N110" s="46"/>
      <c r="O110" s="46"/>
      <c r="P110" s="46"/>
      <c r="Q110" s="46"/>
      <c r="R110" s="46"/>
      <c r="S110" s="46"/>
      <c r="T110" s="94"/>
      <c r="AT110" s="23" t="s">
        <v>177</v>
      </c>
      <c r="AU110" s="23" t="s">
        <v>81</v>
      </c>
    </row>
    <row r="111" s="1" customFormat="1" ht="16.5" customHeight="1">
      <c r="B111" s="45"/>
      <c r="C111" s="220" t="s">
        <v>227</v>
      </c>
      <c r="D111" s="220" t="s">
        <v>170</v>
      </c>
      <c r="E111" s="221" t="s">
        <v>228</v>
      </c>
      <c r="F111" s="222" t="s">
        <v>229</v>
      </c>
      <c r="G111" s="223" t="s">
        <v>205</v>
      </c>
      <c r="H111" s="224">
        <v>600</v>
      </c>
      <c r="I111" s="225"/>
      <c r="J111" s="226">
        <f>ROUND(I111*H111,2)</f>
        <v>0</v>
      </c>
      <c r="K111" s="222" t="s">
        <v>174</v>
      </c>
      <c r="L111" s="71"/>
      <c r="M111" s="227" t="s">
        <v>21</v>
      </c>
      <c r="N111" s="228" t="s">
        <v>42</v>
      </c>
      <c r="O111" s="46"/>
      <c r="P111" s="229">
        <f>O111*H111</f>
        <v>0</v>
      </c>
      <c r="Q111" s="229">
        <v>0</v>
      </c>
      <c r="R111" s="229">
        <f>Q111*H111</f>
        <v>0</v>
      </c>
      <c r="S111" s="229">
        <v>0</v>
      </c>
      <c r="T111" s="230">
        <f>S111*H111</f>
        <v>0</v>
      </c>
      <c r="AR111" s="23" t="s">
        <v>175</v>
      </c>
      <c r="AT111" s="23" t="s">
        <v>170</v>
      </c>
      <c r="AU111" s="23" t="s">
        <v>81</v>
      </c>
      <c r="AY111" s="23" t="s">
        <v>168</v>
      </c>
      <c r="BE111" s="231">
        <f>IF(N111="základní",J111,0)</f>
        <v>0</v>
      </c>
      <c r="BF111" s="231">
        <f>IF(N111="snížená",J111,0)</f>
        <v>0</v>
      </c>
      <c r="BG111" s="231">
        <f>IF(N111="zákl. přenesená",J111,0)</f>
        <v>0</v>
      </c>
      <c r="BH111" s="231">
        <f>IF(N111="sníž. přenesená",J111,0)</f>
        <v>0</v>
      </c>
      <c r="BI111" s="231">
        <f>IF(N111="nulová",J111,0)</f>
        <v>0</v>
      </c>
      <c r="BJ111" s="23" t="s">
        <v>79</v>
      </c>
      <c r="BK111" s="231">
        <f>ROUND(I111*H111,2)</f>
        <v>0</v>
      </c>
      <c r="BL111" s="23" t="s">
        <v>175</v>
      </c>
      <c r="BM111" s="23" t="s">
        <v>230</v>
      </c>
    </row>
    <row r="112" s="1" customFormat="1">
      <c r="B112" s="45"/>
      <c r="C112" s="73"/>
      <c r="D112" s="232" t="s">
        <v>177</v>
      </c>
      <c r="E112" s="73"/>
      <c r="F112" s="233" t="s">
        <v>231</v>
      </c>
      <c r="G112" s="73"/>
      <c r="H112" s="73"/>
      <c r="I112" s="190"/>
      <c r="J112" s="73"/>
      <c r="K112" s="73"/>
      <c r="L112" s="71"/>
      <c r="M112" s="234"/>
      <c r="N112" s="46"/>
      <c r="O112" s="46"/>
      <c r="P112" s="46"/>
      <c r="Q112" s="46"/>
      <c r="R112" s="46"/>
      <c r="S112" s="46"/>
      <c r="T112" s="94"/>
      <c r="AT112" s="23" t="s">
        <v>177</v>
      </c>
      <c r="AU112" s="23" t="s">
        <v>81</v>
      </c>
    </row>
    <row r="113" s="1" customFormat="1" ht="25.5" customHeight="1">
      <c r="B113" s="45"/>
      <c r="C113" s="220" t="s">
        <v>232</v>
      </c>
      <c r="D113" s="220" t="s">
        <v>170</v>
      </c>
      <c r="E113" s="221" t="s">
        <v>233</v>
      </c>
      <c r="F113" s="222" t="s">
        <v>234</v>
      </c>
      <c r="G113" s="223" t="s">
        <v>235</v>
      </c>
      <c r="H113" s="224">
        <v>1080</v>
      </c>
      <c r="I113" s="225"/>
      <c r="J113" s="226">
        <f>ROUND(I113*H113,2)</f>
        <v>0</v>
      </c>
      <c r="K113" s="222" t="s">
        <v>174</v>
      </c>
      <c r="L113" s="71"/>
      <c r="M113" s="227" t="s">
        <v>21</v>
      </c>
      <c r="N113" s="228" t="s">
        <v>42</v>
      </c>
      <c r="O113" s="46"/>
      <c r="P113" s="229">
        <f>O113*H113</f>
        <v>0</v>
      </c>
      <c r="Q113" s="229">
        <v>0</v>
      </c>
      <c r="R113" s="229">
        <f>Q113*H113</f>
        <v>0</v>
      </c>
      <c r="S113" s="229">
        <v>0</v>
      </c>
      <c r="T113" s="230">
        <f>S113*H113</f>
        <v>0</v>
      </c>
      <c r="AR113" s="23" t="s">
        <v>175</v>
      </c>
      <c r="AT113" s="23" t="s">
        <v>170</v>
      </c>
      <c r="AU113" s="23" t="s">
        <v>81</v>
      </c>
      <c r="AY113" s="23" t="s">
        <v>168</v>
      </c>
      <c r="BE113" s="231">
        <f>IF(N113="základní",J113,0)</f>
        <v>0</v>
      </c>
      <c r="BF113" s="231">
        <f>IF(N113="snížená",J113,0)</f>
        <v>0</v>
      </c>
      <c r="BG113" s="231">
        <f>IF(N113="zákl. přenesená",J113,0)</f>
        <v>0</v>
      </c>
      <c r="BH113" s="231">
        <f>IF(N113="sníž. přenesená",J113,0)</f>
        <v>0</v>
      </c>
      <c r="BI113" s="231">
        <f>IF(N113="nulová",J113,0)</f>
        <v>0</v>
      </c>
      <c r="BJ113" s="23" t="s">
        <v>79</v>
      </c>
      <c r="BK113" s="231">
        <f>ROUND(I113*H113,2)</f>
        <v>0</v>
      </c>
      <c r="BL113" s="23" t="s">
        <v>175</v>
      </c>
      <c r="BM113" s="23" t="s">
        <v>236</v>
      </c>
    </row>
    <row r="114" s="1" customFormat="1">
      <c r="B114" s="45"/>
      <c r="C114" s="73"/>
      <c r="D114" s="232" t="s">
        <v>177</v>
      </c>
      <c r="E114" s="73"/>
      <c r="F114" s="233" t="s">
        <v>237</v>
      </c>
      <c r="G114" s="73"/>
      <c r="H114" s="73"/>
      <c r="I114" s="190"/>
      <c r="J114" s="73"/>
      <c r="K114" s="73"/>
      <c r="L114" s="71"/>
      <c r="M114" s="234"/>
      <c r="N114" s="46"/>
      <c r="O114" s="46"/>
      <c r="P114" s="46"/>
      <c r="Q114" s="46"/>
      <c r="R114" s="46"/>
      <c r="S114" s="46"/>
      <c r="T114" s="94"/>
      <c r="AT114" s="23" t="s">
        <v>177</v>
      </c>
      <c r="AU114" s="23" t="s">
        <v>81</v>
      </c>
    </row>
    <row r="115" s="11" customFormat="1">
      <c r="B115" s="235"/>
      <c r="C115" s="236"/>
      <c r="D115" s="232" t="s">
        <v>182</v>
      </c>
      <c r="E115" s="237" t="s">
        <v>21</v>
      </c>
      <c r="F115" s="238" t="s">
        <v>238</v>
      </c>
      <c r="G115" s="236"/>
      <c r="H115" s="239">
        <v>1080</v>
      </c>
      <c r="I115" s="240"/>
      <c r="J115" s="236"/>
      <c r="K115" s="236"/>
      <c r="L115" s="241"/>
      <c r="M115" s="242"/>
      <c r="N115" s="243"/>
      <c r="O115" s="243"/>
      <c r="P115" s="243"/>
      <c r="Q115" s="243"/>
      <c r="R115" s="243"/>
      <c r="S115" s="243"/>
      <c r="T115" s="244"/>
      <c r="AT115" s="245" t="s">
        <v>182</v>
      </c>
      <c r="AU115" s="245" t="s">
        <v>81</v>
      </c>
      <c r="AV115" s="11" t="s">
        <v>81</v>
      </c>
      <c r="AW115" s="11" t="s">
        <v>34</v>
      </c>
      <c r="AX115" s="11" t="s">
        <v>71</v>
      </c>
      <c r="AY115" s="245" t="s">
        <v>168</v>
      </c>
    </row>
    <row r="116" s="12" customFormat="1">
      <c r="B116" s="246"/>
      <c r="C116" s="247"/>
      <c r="D116" s="232" t="s">
        <v>182</v>
      </c>
      <c r="E116" s="248" t="s">
        <v>21</v>
      </c>
      <c r="F116" s="249" t="s">
        <v>184</v>
      </c>
      <c r="G116" s="247"/>
      <c r="H116" s="250">
        <v>1080</v>
      </c>
      <c r="I116" s="251"/>
      <c r="J116" s="247"/>
      <c r="K116" s="247"/>
      <c r="L116" s="252"/>
      <c r="M116" s="253"/>
      <c r="N116" s="254"/>
      <c r="O116" s="254"/>
      <c r="P116" s="254"/>
      <c r="Q116" s="254"/>
      <c r="R116" s="254"/>
      <c r="S116" s="254"/>
      <c r="T116" s="255"/>
      <c r="AT116" s="256" t="s">
        <v>182</v>
      </c>
      <c r="AU116" s="256" t="s">
        <v>81</v>
      </c>
      <c r="AV116" s="12" t="s">
        <v>175</v>
      </c>
      <c r="AW116" s="12" t="s">
        <v>34</v>
      </c>
      <c r="AX116" s="12" t="s">
        <v>79</v>
      </c>
      <c r="AY116" s="256" t="s">
        <v>168</v>
      </c>
    </row>
    <row r="117" s="1" customFormat="1" ht="25.5" customHeight="1">
      <c r="B117" s="45"/>
      <c r="C117" s="220" t="s">
        <v>239</v>
      </c>
      <c r="D117" s="220" t="s">
        <v>170</v>
      </c>
      <c r="E117" s="221" t="s">
        <v>240</v>
      </c>
      <c r="F117" s="222" t="s">
        <v>241</v>
      </c>
      <c r="G117" s="223" t="s">
        <v>173</v>
      </c>
      <c r="H117" s="224">
        <v>3200</v>
      </c>
      <c r="I117" s="225"/>
      <c r="J117" s="226">
        <f>ROUND(I117*H117,2)</f>
        <v>0</v>
      </c>
      <c r="K117" s="222" t="s">
        <v>174</v>
      </c>
      <c r="L117" s="71"/>
      <c r="M117" s="227" t="s">
        <v>21</v>
      </c>
      <c r="N117" s="228" t="s">
        <v>42</v>
      </c>
      <c r="O117" s="46"/>
      <c r="P117" s="229">
        <f>O117*H117</f>
        <v>0</v>
      </c>
      <c r="Q117" s="229">
        <v>0</v>
      </c>
      <c r="R117" s="229">
        <f>Q117*H117</f>
        <v>0</v>
      </c>
      <c r="S117" s="229">
        <v>0</v>
      </c>
      <c r="T117" s="230">
        <f>S117*H117</f>
        <v>0</v>
      </c>
      <c r="AR117" s="23" t="s">
        <v>175</v>
      </c>
      <c r="AT117" s="23" t="s">
        <v>170</v>
      </c>
      <c r="AU117" s="23" t="s">
        <v>81</v>
      </c>
      <c r="AY117" s="23" t="s">
        <v>168</v>
      </c>
      <c r="BE117" s="231">
        <f>IF(N117="základní",J117,0)</f>
        <v>0</v>
      </c>
      <c r="BF117" s="231">
        <f>IF(N117="snížená",J117,0)</f>
        <v>0</v>
      </c>
      <c r="BG117" s="231">
        <f>IF(N117="zákl. přenesená",J117,0)</f>
        <v>0</v>
      </c>
      <c r="BH117" s="231">
        <f>IF(N117="sníž. přenesená",J117,0)</f>
        <v>0</v>
      </c>
      <c r="BI117" s="231">
        <f>IF(N117="nulová",J117,0)</f>
        <v>0</v>
      </c>
      <c r="BJ117" s="23" t="s">
        <v>79</v>
      </c>
      <c r="BK117" s="231">
        <f>ROUND(I117*H117,2)</f>
        <v>0</v>
      </c>
      <c r="BL117" s="23" t="s">
        <v>175</v>
      </c>
      <c r="BM117" s="23" t="s">
        <v>242</v>
      </c>
    </row>
    <row r="118" s="1" customFormat="1">
      <c r="B118" s="45"/>
      <c r="C118" s="73"/>
      <c r="D118" s="232" t="s">
        <v>177</v>
      </c>
      <c r="E118" s="73"/>
      <c r="F118" s="233" t="s">
        <v>243</v>
      </c>
      <c r="G118" s="73"/>
      <c r="H118" s="73"/>
      <c r="I118" s="190"/>
      <c r="J118" s="73"/>
      <c r="K118" s="73"/>
      <c r="L118" s="71"/>
      <c r="M118" s="234"/>
      <c r="N118" s="46"/>
      <c r="O118" s="46"/>
      <c r="P118" s="46"/>
      <c r="Q118" s="46"/>
      <c r="R118" s="46"/>
      <c r="S118" s="46"/>
      <c r="T118" s="94"/>
      <c r="AT118" s="23" t="s">
        <v>177</v>
      </c>
      <c r="AU118" s="23" t="s">
        <v>81</v>
      </c>
    </row>
    <row r="119" s="10" customFormat="1" ht="29.88" customHeight="1">
      <c r="B119" s="204"/>
      <c r="C119" s="205"/>
      <c r="D119" s="206" t="s">
        <v>70</v>
      </c>
      <c r="E119" s="218" t="s">
        <v>192</v>
      </c>
      <c r="F119" s="218" t="s">
        <v>244</v>
      </c>
      <c r="G119" s="205"/>
      <c r="H119" s="205"/>
      <c r="I119" s="208"/>
      <c r="J119" s="219">
        <f>BK119</f>
        <v>0</v>
      </c>
      <c r="K119" s="205"/>
      <c r="L119" s="210"/>
      <c r="M119" s="211"/>
      <c r="N119" s="212"/>
      <c r="O119" s="212"/>
      <c r="P119" s="213">
        <f>SUM(P120:P141)</f>
        <v>0</v>
      </c>
      <c r="Q119" s="212"/>
      <c r="R119" s="213">
        <f>SUM(R120:R141)</f>
        <v>1477.4047197999998</v>
      </c>
      <c r="S119" s="212"/>
      <c r="T119" s="214">
        <f>SUM(T120:T141)</f>
        <v>0</v>
      </c>
      <c r="AR119" s="215" t="s">
        <v>79</v>
      </c>
      <c r="AT119" s="216" t="s">
        <v>70</v>
      </c>
      <c r="AU119" s="216" t="s">
        <v>79</v>
      </c>
      <c r="AY119" s="215" t="s">
        <v>168</v>
      </c>
      <c r="BK119" s="217">
        <f>SUM(BK120:BK141)</f>
        <v>0</v>
      </c>
    </row>
    <row r="120" s="1" customFormat="1" ht="25.5" customHeight="1">
      <c r="B120" s="45"/>
      <c r="C120" s="220" t="s">
        <v>10</v>
      </c>
      <c r="D120" s="220" t="s">
        <v>170</v>
      </c>
      <c r="E120" s="221" t="s">
        <v>245</v>
      </c>
      <c r="F120" s="222" t="s">
        <v>246</v>
      </c>
      <c r="G120" s="223" t="s">
        <v>173</v>
      </c>
      <c r="H120" s="224">
        <v>5184.2600000000002</v>
      </c>
      <c r="I120" s="225"/>
      <c r="J120" s="226">
        <f>ROUND(I120*H120,2)</f>
        <v>0</v>
      </c>
      <c r="K120" s="222" t="s">
        <v>174</v>
      </c>
      <c r="L120" s="71"/>
      <c r="M120" s="227" t="s">
        <v>21</v>
      </c>
      <c r="N120" s="228" t="s">
        <v>42</v>
      </c>
      <c r="O120" s="46"/>
      <c r="P120" s="229">
        <f>O120*H120</f>
        <v>0</v>
      </c>
      <c r="Q120" s="229">
        <v>0</v>
      </c>
      <c r="R120" s="229">
        <f>Q120*H120</f>
        <v>0</v>
      </c>
      <c r="S120" s="229">
        <v>0</v>
      </c>
      <c r="T120" s="230">
        <f>S120*H120</f>
        <v>0</v>
      </c>
      <c r="AR120" s="23" t="s">
        <v>175</v>
      </c>
      <c r="AT120" s="23" t="s">
        <v>170</v>
      </c>
      <c r="AU120" s="23" t="s">
        <v>81</v>
      </c>
      <c r="AY120" s="23" t="s">
        <v>168</v>
      </c>
      <c r="BE120" s="231">
        <f>IF(N120="základní",J120,0)</f>
        <v>0</v>
      </c>
      <c r="BF120" s="231">
        <f>IF(N120="snížená",J120,0)</f>
        <v>0</v>
      </c>
      <c r="BG120" s="231">
        <f>IF(N120="zákl. přenesená",J120,0)</f>
        <v>0</v>
      </c>
      <c r="BH120" s="231">
        <f>IF(N120="sníž. přenesená",J120,0)</f>
        <v>0</v>
      </c>
      <c r="BI120" s="231">
        <f>IF(N120="nulová",J120,0)</f>
        <v>0</v>
      </c>
      <c r="BJ120" s="23" t="s">
        <v>79</v>
      </c>
      <c r="BK120" s="231">
        <f>ROUND(I120*H120,2)</f>
        <v>0</v>
      </c>
      <c r="BL120" s="23" t="s">
        <v>175</v>
      </c>
      <c r="BM120" s="23" t="s">
        <v>247</v>
      </c>
    </row>
    <row r="121" s="11" customFormat="1">
      <c r="B121" s="235"/>
      <c r="C121" s="236"/>
      <c r="D121" s="232" t="s">
        <v>182</v>
      </c>
      <c r="E121" s="237" t="s">
        <v>21</v>
      </c>
      <c r="F121" s="238" t="s">
        <v>248</v>
      </c>
      <c r="G121" s="236"/>
      <c r="H121" s="239">
        <v>5184.2600000000002</v>
      </c>
      <c r="I121" s="240"/>
      <c r="J121" s="236"/>
      <c r="K121" s="236"/>
      <c r="L121" s="241"/>
      <c r="M121" s="242"/>
      <c r="N121" s="243"/>
      <c r="O121" s="243"/>
      <c r="P121" s="243"/>
      <c r="Q121" s="243"/>
      <c r="R121" s="243"/>
      <c r="S121" s="243"/>
      <c r="T121" s="244"/>
      <c r="AT121" s="245" t="s">
        <v>182</v>
      </c>
      <c r="AU121" s="245" t="s">
        <v>81</v>
      </c>
      <c r="AV121" s="11" t="s">
        <v>81</v>
      </c>
      <c r="AW121" s="11" t="s">
        <v>34</v>
      </c>
      <c r="AX121" s="11" t="s">
        <v>71</v>
      </c>
      <c r="AY121" s="245" t="s">
        <v>168</v>
      </c>
    </row>
    <row r="122" s="12" customFormat="1">
      <c r="B122" s="246"/>
      <c r="C122" s="247"/>
      <c r="D122" s="232" t="s">
        <v>182</v>
      </c>
      <c r="E122" s="248" t="s">
        <v>21</v>
      </c>
      <c r="F122" s="249" t="s">
        <v>184</v>
      </c>
      <c r="G122" s="247"/>
      <c r="H122" s="250">
        <v>5184.2600000000002</v>
      </c>
      <c r="I122" s="251"/>
      <c r="J122" s="247"/>
      <c r="K122" s="247"/>
      <c r="L122" s="252"/>
      <c r="M122" s="253"/>
      <c r="N122" s="254"/>
      <c r="O122" s="254"/>
      <c r="P122" s="254"/>
      <c r="Q122" s="254"/>
      <c r="R122" s="254"/>
      <c r="S122" s="254"/>
      <c r="T122" s="255"/>
      <c r="AT122" s="256" t="s">
        <v>182</v>
      </c>
      <c r="AU122" s="256" t="s">
        <v>81</v>
      </c>
      <c r="AV122" s="12" t="s">
        <v>175</v>
      </c>
      <c r="AW122" s="12" t="s">
        <v>34</v>
      </c>
      <c r="AX122" s="12" t="s">
        <v>79</v>
      </c>
      <c r="AY122" s="256" t="s">
        <v>168</v>
      </c>
    </row>
    <row r="123" s="1" customFormat="1" ht="25.5" customHeight="1">
      <c r="B123" s="45"/>
      <c r="C123" s="220" t="s">
        <v>249</v>
      </c>
      <c r="D123" s="220" t="s">
        <v>170</v>
      </c>
      <c r="E123" s="221" t="s">
        <v>250</v>
      </c>
      <c r="F123" s="222" t="s">
        <v>251</v>
      </c>
      <c r="G123" s="223" t="s">
        <v>173</v>
      </c>
      <c r="H123" s="224">
        <v>5184.2600000000002</v>
      </c>
      <c r="I123" s="225"/>
      <c r="J123" s="226">
        <f>ROUND(I123*H123,2)</f>
        <v>0</v>
      </c>
      <c r="K123" s="222" t="s">
        <v>174</v>
      </c>
      <c r="L123" s="71"/>
      <c r="M123" s="227" t="s">
        <v>21</v>
      </c>
      <c r="N123" s="228" t="s">
        <v>42</v>
      </c>
      <c r="O123" s="46"/>
      <c r="P123" s="229">
        <f>O123*H123</f>
        <v>0</v>
      </c>
      <c r="Q123" s="229">
        <v>0</v>
      </c>
      <c r="R123" s="229">
        <f>Q123*H123</f>
        <v>0</v>
      </c>
      <c r="S123" s="229">
        <v>0</v>
      </c>
      <c r="T123" s="230">
        <f>S123*H123</f>
        <v>0</v>
      </c>
      <c r="AR123" s="23" t="s">
        <v>175</v>
      </c>
      <c r="AT123" s="23" t="s">
        <v>170</v>
      </c>
      <c r="AU123" s="23" t="s">
        <v>81</v>
      </c>
      <c r="AY123" s="23" t="s">
        <v>168</v>
      </c>
      <c r="BE123" s="231">
        <f>IF(N123="základní",J123,0)</f>
        <v>0</v>
      </c>
      <c r="BF123" s="231">
        <f>IF(N123="snížená",J123,0)</f>
        <v>0</v>
      </c>
      <c r="BG123" s="231">
        <f>IF(N123="zákl. přenesená",J123,0)</f>
        <v>0</v>
      </c>
      <c r="BH123" s="231">
        <f>IF(N123="sníž. přenesená",J123,0)</f>
        <v>0</v>
      </c>
      <c r="BI123" s="231">
        <f>IF(N123="nulová",J123,0)</f>
        <v>0</v>
      </c>
      <c r="BJ123" s="23" t="s">
        <v>79</v>
      </c>
      <c r="BK123" s="231">
        <f>ROUND(I123*H123,2)</f>
        <v>0</v>
      </c>
      <c r="BL123" s="23" t="s">
        <v>175</v>
      </c>
      <c r="BM123" s="23" t="s">
        <v>252</v>
      </c>
    </row>
    <row r="124" s="1" customFormat="1" ht="38.25" customHeight="1">
      <c r="B124" s="45"/>
      <c r="C124" s="220" t="s">
        <v>253</v>
      </c>
      <c r="D124" s="220" t="s">
        <v>170</v>
      </c>
      <c r="E124" s="221" t="s">
        <v>254</v>
      </c>
      <c r="F124" s="222" t="s">
        <v>255</v>
      </c>
      <c r="G124" s="223" t="s">
        <v>173</v>
      </c>
      <c r="H124" s="224">
        <v>2504.1300000000001</v>
      </c>
      <c r="I124" s="225"/>
      <c r="J124" s="226">
        <f>ROUND(I124*H124,2)</f>
        <v>0</v>
      </c>
      <c r="K124" s="222" t="s">
        <v>174</v>
      </c>
      <c r="L124" s="71"/>
      <c r="M124" s="227" t="s">
        <v>21</v>
      </c>
      <c r="N124" s="228" t="s">
        <v>42</v>
      </c>
      <c r="O124" s="46"/>
      <c r="P124" s="229">
        <f>O124*H124</f>
        <v>0</v>
      </c>
      <c r="Q124" s="229">
        <v>0.19536000000000001</v>
      </c>
      <c r="R124" s="229">
        <f>Q124*H124</f>
        <v>489.20683680000002</v>
      </c>
      <c r="S124" s="229">
        <v>0</v>
      </c>
      <c r="T124" s="230">
        <f>S124*H124</f>
        <v>0</v>
      </c>
      <c r="AR124" s="23" t="s">
        <v>175</v>
      </c>
      <c r="AT124" s="23" t="s">
        <v>170</v>
      </c>
      <c r="AU124" s="23" t="s">
        <v>81</v>
      </c>
      <c r="AY124" s="23" t="s">
        <v>168</v>
      </c>
      <c r="BE124" s="231">
        <f>IF(N124="základní",J124,0)</f>
        <v>0</v>
      </c>
      <c r="BF124" s="231">
        <f>IF(N124="snížená",J124,0)</f>
        <v>0</v>
      </c>
      <c r="BG124" s="231">
        <f>IF(N124="zákl. přenesená",J124,0)</f>
        <v>0</v>
      </c>
      <c r="BH124" s="231">
        <f>IF(N124="sníž. přenesená",J124,0)</f>
        <v>0</v>
      </c>
      <c r="BI124" s="231">
        <f>IF(N124="nulová",J124,0)</f>
        <v>0</v>
      </c>
      <c r="BJ124" s="23" t="s">
        <v>79</v>
      </c>
      <c r="BK124" s="231">
        <f>ROUND(I124*H124,2)</f>
        <v>0</v>
      </c>
      <c r="BL124" s="23" t="s">
        <v>175</v>
      </c>
      <c r="BM124" s="23" t="s">
        <v>256</v>
      </c>
    </row>
    <row r="125" s="1" customFormat="1">
      <c r="B125" s="45"/>
      <c r="C125" s="73"/>
      <c r="D125" s="232" t="s">
        <v>177</v>
      </c>
      <c r="E125" s="73"/>
      <c r="F125" s="233" t="s">
        <v>257</v>
      </c>
      <c r="G125" s="73"/>
      <c r="H125" s="73"/>
      <c r="I125" s="190"/>
      <c r="J125" s="73"/>
      <c r="K125" s="73"/>
      <c r="L125" s="71"/>
      <c r="M125" s="234"/>
      <c r="N125" s="46"/>
      <c r="O125" s="46"/>
      <c r="P125" s="46"/>
      <c r="Q125" s="46"/>
      <c r="R125" s="46"/>
      <c r="S125" s="46"/>
      <c r="T125" s="94"/>
      <c r="AT125" s="23" t="s">
        <v>177</v>
      </c>
      <c r="AU125" s="23" t="s">
        <v>81</v>
      </c>
    </row>
    <row r="126" s="1" customFormat="1" ht="16.5" customHeight="1">
      <c r="B126" s="45"/>
      <c r="C126" s="257" t="s">
        <v>258</v>
      </c>
      <c r="D126" s="257" t="s">
        <v>259</v>
      </c>
      <c r="E126" s="258" t="s">
        <v>260</v>
      </c>
      <c r="F126" s="259" t="s">
        <v>261</v>
      </c>
      <c r="G126" s="260" t="s">
        <v>173</v>
      </c>
      <c r="H126" s="261">
        <v>2879.75</v>
      </c>
      <c r="I126" s="262"/>
      <c r="J126" s="263">
        <f>ROUND(I126*H126,2)</f>
        <v>0</v>
      </c>
      <c r="K126" s="259" t="s">
        <v>174</v>
      </c>
      <c r="L126" s="264"/>
      <c r="M126" s="265" t="s">
        <v>21</v>
      </c>
      <c r="N126" s="266" t="s">
        <v>42</v>
      </c>
      <c r="O126" s="46"/>
      <c r="P126" s="229">
        <f>O126*H126</f>
        <v>0</v>
      </c>
      <c r="Q126" s="229">
        <v>0.081000000000000003</v>
      </c>
      <c r="R126" s="229">
        <f>Q126*H126</f>
        <v>233.25975</v>
      </c>
      <c r="S126" s="229">
        <v>0</v>
      </c>
      <c r="T126" s="230">
        <f>S126*H126</f>
        <v>0</v>
      </c>
      <c r="AR126" s="23" t="s">
        <v>208</v>
      </c>
      <c r="AT126" s="23" t="s">
        <v>259</v>
      </c>
      <c r="AU126" s="23" t="s">
        <v>81</v>
      </c>
      <c r="AY126" s="23" t="s">
        <v>168</v>
      </c>
      <c r="BE126" s="231">
        <f>IF(N126="základní",J126,0)</f>
        <v>0</v>
      </c>
      <c r="BF126" s="231">
        <f>IF(N126="snížená",J126,0)</f>
        <v>0</v>
      </c>
      <c r="BG126" s="231">
        <f>IF(N126="zákl. přenesená",J126,0)</f>
        <v>0</v>
      </c>
      <c r="BH126" s="231">
        <f>IF(N126="sníž. přenesená",J126,0)</f>
        <v>0</v>
      </c>
      <c r="BI126" s="231">
        <f>IF(N126="nulová",J126,0)</f>
        <v>0</v>
      </c>
      <c r="BJ126" s="23" t="s">
        <v>79</v>
      </c>
      <c r="BK126" s="231">
        <f>ROUND(I126*H126,2)</f>
        <v>0</v>
      </c>
      <c r="BL126" s="23" t="s">
        <v>175</v>
      </c>
      <c r="BM126" s="23" t="s">
        <v>262</v>
      </c>
    </row>
    <row r="127" s="11" customFormat="1">
      <c r="B127" s="235"/>
      <c r="C127" s="236"/>
      <c r="D127" s="232" t="s">
        <v>182</v>
      </c>
      <c r="E127" s="237" t="s">
        <v>21</v>
      </c>
      <c r="F127" s="238" t="s">
        <v>263</v>
      </c>
      <c r="G127" s="236"/>
      <c r="H127" s="239">
        <v>2879.75</v>
      </c>
      <c r="I127" s="240"/>
      <c r="J127" s="236"/>
      <c r="K127" s="236"/>
      <c r="L127" s="241"/>
      <c r="M127" s="242"/>
      <c r="N127" s="243"/>
      <c r="O127" s="243"/>
      <c r="P127" s="243"/>
      <c r="Q127" s="243"/>
      <c r="R127" s="243"/>
      <c r="S127" s="243"/>
      <c r="T127" s="244"/>
      <c r="AT127" s="245" t="s">
        <v>182</v>
      </c>
      <c r="AU127" s="245" t="s">
        <v>81</v>
      </c>
      <c r="AV127" s="11" t="s">
        <v>81</v>
      </c>
      <c r="AW127" s="11" t="s">
        <v>34</v>
      </c>
      <c r="AX127" s="11" t="s">
        <v>71</v>
      </c>
      <c r="AY127" s="245" t="s">
        <v>168</v>
      </c>
    </row>
    <row r="128" s="12" customFormat="1">
      <c r="B128" s="246"/>
      <c r="C128" s="247"/>
      <c r="D128" s="232" t="s">
        <v>182</v>
      </c>
      <c r="E128" s="248" t="s">
        <v>21</v>
      </c>
      <c r="F128" s="249" t="s">
        <v>184</v>
      </c>
      <c r="G128" s="247"/>
      <c r="H128" s="250">
        <v>2879.75</v>
      </c>
      <c r="I128" s="251"/>
      <c r="J128" s="247"/>
      <c r="K128" s="247"/>
      <c r="L128" s="252"/>
      <c r="M128" s="253"/>
      <c r="N128" s="254"/>
      <c r="O128" s="254"/>
      <c r="P128" s="254"/>
      <c r="Q128" s="254"/>
      <c r="R128" s="254"/>
      <c r="S128" s="254"/>
      <c r="T128" s="255"/>
      <c r="AT128" s="256" t="s">
        <v>182</v>
      </c>
      <c r="AU128" s="256" t="s">
        <v>81</v>
      </c>
      <c r="AV128" s="12" t="s">
        <v>175</v>
      </c>
      <c r="AW128" s="12" t="s">
        <v>34</v>
      </c>
      <c r="AX128" s="12" t="s">
        <v>79</v>
      </c>
      <c r="AY128" s="256" t="s">
        <v>168</v>
      </c>
    </row>
    <row r="129" s="1" customFormat="1" ht="51" customHeight="1">
      <c r="B129" s="45"/>
      <c r="C129" s="220" t="s">
        <v>264</v>
      </c>
      <c r="D129" s="220" t="s">
        <v>170</v>
      </c>
      <c r="E129" s="221" t="s">
        <v>265</v>
      </c>
      <c r="F129" s="222" t="s">
        <v>266</v>
      </c>
      <c r="G129" s="223" t="s">
        <v>173</v>
      </c>
      <c r="H129" s="224">
        <v>28</v>
      </c>
      <c r="I129" s="225"/>
      <c r="J129" s="226">
        <f>ROUND(I129*H129,2)</f>
        <v>0</v>
      </c>
      <c r="K129" s="222" t="s">
        <v>174</v>
      </c>
      <c r="L129" s="71"/>
      <c r="M129" s="227" t="s">
        <v>21</v>
      </c>
      <c r="N129" s="228" t="s">
        <v>42</v>
      </c>
      <c r="O129" s="46"/>
      <c r="P129" s="229">
        <f>O129*H129</f>
        <v>0</v>
      </c>
      <c r="Q129" s="229">
        <v>0.084250000000000005</v>
      </c>
      <c r="R129" s="229">
        <f>Q129*H129</f>
        <v>2.359</v>
      </c>
      <c r="S129" s="229">
        <v>0</v>
      </c>
      <c r="T129" s="230">
        <f>S129*H129</f>
        <v>0</v>
      </c>
      <c r="AR129" s="23" t="s">
        <v>175</v>
      </c>
      <c r="AT129" s="23" t="s">
        <v>170</v>
      </c>
      <c r="AU129" s="23" t="s">
        <v>81</v>
      </c>
      <c r="AY129" s="23" t="s">
        <v>168</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175</v>
      </c>
      <c r="BM129" s="23" t="s">
        <v>267</v>
      </c>
    </row>
    <row r="130" s="1" customFormat="1">
      <c r="B130" s="45"/>
      <c r="C130" s="73"/>
      <c r="D130" s="232" t="s">
        <v>177</v>
      </c>
      <c r="E130" s="73"/>
      <c r="F130" s="233" t="s">
        <v>268</v>
      </c>
      <c r="G130" s="73"/>
      <c r="H130" s="73"/>
      <c r="I130" s="190"/>
      <c r="J130" s="73"/>
      <c r="K130" s="73"/>
      <c r="L130" s="71"/>
      <c r="M130" s="234"/>
      <c r="N130" s="46"/>
      <c r="O130" s="46"/>
      <c r="P130" s="46"/>
      <c r="Q130" s="46"/>
      <c r="R130" s="46"/>
      <c r="S130" s="46"/>
      <c r="T130" s="94"/>
      <c r="AT130" s="23" t="s">
        <v>177</v>
      </c>
      <c r="AU130" s="23" t="s">
        <v>81</v>
      </c>
    </row>
    <row r="131" s="1" customFormat="1" ht="16.5" customHeight="1">
      <c r="B131" s="45"/>
      <c r="C131" s="257" t="s">
        <v>269</v>
      </c>
      <c r="D131" s="257" t="s">
        <v>259</v>
      </c>
      <c r="E131" s="258" t="s">
        <v>270</v>
      </c>
      <c r="F131" s="259" t="s">
        <v>271</v>
      </c>
      <c r="G131" s="260" t="s">
        <v>173</v>
      </c>
      <c r="H131" s="261">
        <v>32.200000000000003</v>
      </c>
      <c r="I131" s="262"/>
      <c r="J131" s="263">
        <f>ROUND(I131*H131,2)</f>
        <v>0</v>
      </c>
      <c r="K131" s="259" t="s">
        <v>174</v>
      </c>
      <c r="L131" s="264"/>
      <c r="M131" s="265" t="s">
        <v>21</v>
      </c>
      <c r="N131" s="266" t="s">
        <v>42</v>
      </c>
      <c r="O131" s="46"/>
      <c r="P131" s="229">
        <f>O131*H131</f>
        <v>0</v>
      </c>
      <c r="Q131" s="229">
        <v>0.13100000000000001</v>
      </c>
      <c r="R131" s="229">
        <f>Q131*H131</f>
        <v>4.2182000000000004</v>
      </c>
      <c r="S131" s="229">
        <v>0</v>
      </c>
      <c r="T131" s="230">
        <f>S131*H131</f>
        <v>0</v>
      </c>
      <c r="AR131" s="23" t="s">
        <v>208</v>
      </c>
      <c r="AT131" s="23" t="s">
        <v>259</v>
      </c>
      <c r="AU131" s="23" t="s">
        <v>81</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175</v>
      </c>
      <c r="BM131" s="23" t="s">
        <v>272</v>
      </c>
    </row>
    <row r="132" s="11" customFormat="1">
      <c r="B132" s="235"/>
      <c r="C132" s="236"/>
      <c r="D132" s="232" t="s">
        <v>182</v>
      </c>
      <c r="E132" s="237" t="s">
        <v>21</v>
      </c>
      <c r="F132" s="238" t="s">
        <v>273</v>
      </c>
      <c r="G132" s="236"/>
      <c r="H132" s="239">
        <v>32.200000000000003</v>
      </c>
      <c r="I132" s="240"/>
      <c r="J132" s="236"/>
      <c r="K132" s="236"/>
      <c r="L132" s="241"/>
      <c r="M132" s="242"/>
      <c r="N132" s="243"/>
      <c r="O132" s="243"/>
      <c r="P132" s="243"/>
      <c r="Q132" s="243"/>
      <c r="R132" s="243"/>
      <c r="S132" s="243"/>
      <c r="T132" s="244"/>
      <c r="AT132" s="245" t="s">
        <v>182</v>
      </c>
      <c r="AU132" s="245" t="s">
        <v>81</v>
      </c>
      <c r="AV132" s="11" t="s">
        <v>81</v>
      </c>
      <c r="AW132" s="11" t="s">
        <v>34</v>
      </c>
      <c r="AX132" s="11" t="s">
        <v>71</v>
      </c>
      <c r="AY132" s="245" t="s">
        <v>168</v>
      </c>
    </row>
    <row r="133" s="12" customFormat="1">
      <c r="B133" s="246"/>
      <c r="C133" s="247"/>
      <c r="D133" s="232" t="s">
        <v>182</v>
      </c>
      <c r="E133" s="248" t="s">
        <v>21</v>
      </c>
      <c r="F133" s="249" t="s">
        <v>184</v>
      </c>
      <c r="G133" s="247"/>
      <c r="H133" s="250">
        <v>32.200000000000003</v>
      </c>
      <c r="I133" s="251"/>
      <c r="J133" s="247"/>
      <c r="K133" s="247"/>
      <c r="L133" s="252"/>
      <c r="M133" s="253"/>
      <c r="N133" s="254"/>
      <c r="O133" s="254"/>
      <c r="P133" s="254"/>
      <c r="Q133" s="254"/>
      <c r="R133" s="254"/>
      <c r="S133" s="254"/>
      <c r="T133" s="255"/>
      <c r="AT133" s="256" t="s">
        <v>182</v>
      </c>
      <c r="AU133" s="256" t="s">
        <v>81</v>
      </c>
      <c r="AV133" s="12" t="s">
        <v>175</v>
      </c>
      <c r="AW133" s="12" t="s">
        <v>34</v>
      </c>
      <c r="AX133" s="12" t="s">
        <v>79</v>
      </c>
      <c r="AY133" s="256" t="s">
        <v>168</v>
      </c>
    </row>
    <row r="134" s="1" customFormat="1" ht="51" customHeight="1">
      <c r="B134" s="45"/>
      <c r="C134" s="220" t="s">
        <v>9</v>
      </c>
      <c r="D134" s="220" t="s">
        <v>170</v>
      </c>
      <c r="E134" s="221" t="s">
        <v>274</v>
      </c>
      <c r="F134" s="222" t="s">
        <v>275</v>
      </c>
      <c r="G134" s="223" t="s">
        <v>173</v>
      </c>
      <c r="H134" s="224">
        <v>2300</v>
      </c>
      <c r="I134" s="225"/>
      <c r="J134" s="226">
        <f>ROUND(I134*H134,2)</f>
        <v>0</v>
      </c>
      <c r="K134" s="222" t="s">
        <v>174</v>
      </c>
      <c r="L134" s="71"/>
      <c r="M134" s="227" t="s">
        <v>21</v>
      </c>
      <c r="N134" s="228" t="s">
        <v>42</v>
      </c>
      <c r="O134" s="46"/>
      <c r="P134" s="229">
        <f>O134*H134</f>
        <v>0</v>
      </c>
      <c r="Q134" s="229">
        <v>0.10362</v>
      </c>
      <c r="R134" s="229">
        <f>Q134*H134</f>
        <v>238.32600000000002</v>
      </c>
      <c r="S134" s="229">
        <v>0</v>
      </c>
      <c r="T134" s="230">
        <f>S134*H134</f>
        <v>0</v>
      </c>
      <c r="AR134" s="23" t="s">
        <v>175</v>
      </c>
      <c r="AT134" s="23" t="s">
        <v>170</v>
      </c>
      <c r="AU134" s="23" t="s">
        <v>81</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175</v>
      </c>
      <c r="BM134" s="23" t="s">
        <v>276</v>
      </c>
    </row>
    <row r="135" s="1" customFormat="1">
      <c r="B135" s="45"/>
      <c r="C135" s="73"/>
      <c r="D135" s="232" t="s">
        <v>177</v>
      </c>
      <c r="E135" s="73"/>
      <c r="F135" s="233" t="s">
        <v>277</v>
      </c>
      <c r="G135" s="73"/>
      <c r="H135" s="73"/>
      <c r="I135" s="190"/>
      <c r="J135" s="73"/>
      <c r="K135" s="73"/>
      <c r="L135" s="71"/>
      <c r="M135" s="234"/>
      <c r="N135" s="46"/>
      <c r="O135" s="46"/>
      <c r="P135" s="46"/>
      <c r="Q135" s="46"/>
      <c r="R135" s="46"/>
      <c r="S135" s="46"/>
      <c r="T135" s="94"/>
      <c r="AT135" s="23" t="s">
        <v>177</v>
      </c>
      <c r="AU135" s="23" t="s">
        <v>81</v>
      </c>
    </row>
    <row r="136" s="1" customFormat="1" ht="16.5" customHeight="1">
      <c r="B136" s="45"/>
      <c r="C136" s="257" t="s">
        <v>278</v>
      </c>
      <c r="D136" s="257" t="s">
        <v>259</v>
      </c>
      <c r="E136" s="258" t="s">
        <v>279</v>
      </c>
      <c r="F136" s="259" t="s">
        <v>280</v>
      </c>
      <c r="G136" s="260" t="s">
        <v>173</v>
      </c>
      <c r="H136" s="261">
        <v>2645</v>
      </c>
      <c r="I136" s="262"/>
      <c r="J136" s="263">
        <f>ROUND(I136*H136,2)</f>
        <v>0</v>
      </c>
      <c r="K136" s="259" t="s">
        <v>174</v>
      </c>
      <c r="L136" s="264"/>
      <c r="M136" s="265" t="s">
        <v>21</v>
      </c>
      <c r="N136" s="266" t="s">
        <v>42</v>
      </c>
      <c r="O136" s="46"/>
      <c r="P136" s="229">
        <f>O136*H136</f>
        <v>0</v>
      </c>
      <c r="Q136" s="229">
        <v>0.152</v>
      </c>
      <c r="R136" s="229">
        <f>Q136*H136</f>
        <v>402.03999999999996</v>
      </c>
      <c r="S136" s="229">
        <v>0</v>
      </c>
      <c r="T136" s="230">
        <f>S136*H136</f>
        <v>0</v>
      </c>
      <c r="AR136" s="23" t="s">
        <v>208</v>
      </c>
      <c r="AT136" s="23" t="s">
        <v>259</v>
      </c>
      <c r="AU136" s="23" t="s">
        <v>81</v>
      </c>
      <c r="AY136" s="23" t="s">
        <v>168</v>
      </c>
      <c r="BE136" s="231">
        <f>IF(N136="základní",J136,0)</f>
        <v>0</v>
      </c>
      <c r="BF136" s="231">
        <f>IF(N136="snížená",J136,0)</f>
        <v>0</v>
      </c>
      <c r="BG136" s="231">
        <f>IF(N136="zákl. přenesená",J136,0)</f>
        <v>0</v>
      </c>
      <c r="BH136" s="231">
        <f>IF(N136="sníž. přenesená",J136,0)</f>
        <v>0</v>
      </c>
      <c r="BI136" s="231">
        <f>IF(N136="nulová",J136,0)</f>
        <v>0</v>
      </c>
      <c r="BJ136" s="23" t="s">
        <v>79</v>
      </c>
      <c r="BK136" s="231">
        <f>ROUND(I136*H136,2)</f>
        <v>0</v>
      </c>
      <c r="BL136" s="23" t="s">
        <v>175</v>
      </c>
      <c r="BM136" s="23" t="s">
        <v>281</v>
      </c>
    </row>
    <row r="137" s="11" customFormat="1">
      <c r="B137" s="235"/>
      <c r="C137" s="236"/>
      <c r="D137" s="232" t="s">
        <v>182</v>
      </c>
      <c r="E137" s="237" t="s">
        <v>21</v>
      </c>
      <c r="F137" s="238" t="s">
        <v>282</v>
      </c>
      <c r="G137" s="236"/>
      <c r="H137" s="239">
        <v>2645</v>
      </c>
      <c r="I137" s="240"/>
      <c r="J137" s="236"/>
      <c r="K137" s="236"/>
      <c r="L137" s="241"/>
      <c r="M137" s="242"/>
      <c r="N137" s="243"/>
      <c r="O137" s="243"/>
      <c r="P137" s="243"/>
      <c r="Q137" s="243"/>
      <c r="R137" s="243"/>
      <c r="S137" s="243"/>
      <c r="T137" s="244"/>
      <c r="AT137" s="245" t="s">
        <v>182</v>
      </c>
      <c r="AU137" s="245" t="s">
        <v>81</v>
      </c>
      <c r="AV137" s="11" t="s">
        <v>81</v>
      </c>
      <c r="AW137" s="11" t="s">
        <v>34</v>
      </c>
      <c r="AX137" s="11" t="s">
        <v>71</v>
      </c>
      <c r="AY137" s="245" t="s">
        <v>168</v>
      </c>
    </row>
    <row r="138" s="12" customFormat="1">
      <c r="B138" s="246"/>
      <c r="C138" s="247"/>
      <c r="D138" s="232" t="s">
        <v>182</v>
      </c>
      <c r="E138" s="248" t="s">
        <v>21</v>
      </c>
      <c r="F138" s="249" t="s">
        <v>184</v>
      </c>
      <c r="G138" s="247"/>
      <c r="H138" s="250">
        <v>2645</v>
      </c>
      <c r="I138" s="251"/>
      <c r="J138" s="247"/>
      <c r="K138" s="247"/>
      <c r="L138" s="252"/>
      <c r="M138" s="253"/>
      <c r="N138" s="254"/>
      <c r="O138" s="254"/>
      <c r="P138" s="254"/>
      <c r="Q138" s="254"/>
      <c r="R138" s="254"/>
      <c r="S138" s="254"/>
      <c r="T138" s="255"/>
      <c r="AT138" s="256" t="s">
        <v>182</v>
      </c>
      <c r="AU138" s="256" t="s">
        <v>81</v>
      </c>
      <c r="AV138" s="12" t="s">
        <v>175</v>
      </c>
      <c r="AW138" s="12" t="s">
        <v>34</v>
      </c>
      <c r="AX138" s="12" t="s">
        <v>79</v>
      </c>
      <c r="AY138" s="256" t="s">
        <v>168</v>
      </c>
    </row>
    <row r="139" s="1" customFormat="1" ht="51" customHeight="1">
      <c r="B139" s="45"/>
      <c r="C139" s="220" t="s">
        <v>283</v>
      </c>
      <c r="D139" s="220" t="s">
        <v>170</v>
      </c>
      <c r="E139" s="221" t="s">
        <v>284</v>
      </c>
      <c r="F139" s="222" t="s">
        <v>285</v>
      </c>
      <c r="G139" s="223" t="s">
        <v>173</v>
      </c>
      <c r="H139" s="224">
        <v>380.13</v>
      </c>
      <c r="I139" s="225"/>
      <c r="J139" s="226">
        <f>ROUND(I139*H139,2)</f>
        <v>0</v>
      </c>
      <c r="K139" s="222" t="s">
        <v>174</v>
      </c>
      <c r="L139" s="71"/>
      <c r="M139" s="227" t="s">
        <v>21</v>
      </c>
      <c r="N139" s="228" t="s">
        <v>42</v>
      </c>
      <c r="O139" s="46"/>
      <c r="P139" s="229">
        <f>O139*H139</f>
        <v>0</v>
      </c>
      <c r="Q139" s="229">
        <v>0.14610000000000001</v>
      </c>
      <c r="R139" s="229">
        <f>Q139*H139</f>
        <v>55.536993000000002</v>
      </c>
      <c r="S139" s="229">
        <v>0</v>
      </c>
      <c r="T139" s="230">
        <f>S139*H139</f>
        <v>0</v>
      </c>
      <c r="AR139" s="23" t="s">
        <v>175</v>
      </c>
      <c r="AT139" s="23" t="s">
        <v>170</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175</v>
      </c>
      <c r="BM139" s="23" t="s">
        <v>286</v>
      </c>
    </row>
    <row r="140" s="1" customFormat="1">
      <c r="B140" s="45"/>
      <c r="C140" s="73"/>
      <c r="D140" s="232" t="s">
        <v>177</v>
      </c>
      <c r="E140" s="73"/>
      <c r="F140" s="233" t="s">
        <v>287</v>
      </c>
      <c r="G140" s="73"/>
      <c r="H140" s="73"/>
      <c r="I140" s="190"/>
      <c r="J140" s="73"/>
      <c r="K140" s="73"/>
      <c r="L140" s="71"/>
      <c r="M140" s="234"/>
      <c r="N140" s="46"/>
      <c r="O140" s="46"/>
      <c r="P140" s="46"/>
      <c r="Q140" s="46"/>
      <c r="R140" s="46"/>
      <c r="S140" s="46"/>
      <c r="T140" s="94"/>
      <c r="AT140" s="23" t="s">
        <v>177</v>
      </c>
      <c r="AU140" s="23" t="s">
        <v>81</v>
      </c>
    </row>
    <row r="141" s="1" customFormat="1" ht="16.5" customHeight="1">
      <c r="B141" s="45"/>
      <c r="C141" s="257" t="s">
        <v>288</v>
      </c>
      <c r="D141" s="257" t="s">
        <v>259</v>
      </c>
      <c r="E141" s="258" t="s">
        <v>289</v>
      </c>
      <c r="F141" s="259" t="s">
        <v>290</v>
      </c>
      <c r="G141" s="260" t="s">
        <v>173</v>
      </c>
      <c r="H141" s="261">
        <v>456.15600000000001</v>
      </c>
      <c r="I141" s="262"/>
      <c r="J141" s="263">
        <f>ROUND(I141*H141,2)</f>
        <v>0</v>
      </c>
      <c r="K141" s="259" t="s">
        <v>174</v>
      </c>
      <c r="L141" s="264"/>
      <c r="M141" s="265" t="s">
        <v>21</v>
      </c>
      <c r="N141" s="266" t="s">
        <v>42</v>
      </c>
      <c r="O141" s="46"/>
      <c r="P141" s="229">
        <f>O141*H141</f>
        <v>0</v>
      </c>
      <c r="Q141" s="229">
        <v>0.11500000000000001</v>
      </c>
      <c r="R141" s="229">
        <f>Q141*H141</f>
        <v>52.457940000000001</v>
      </c>
      <c r="S141" s="229">
        <v>0</v>
      </c>
      <c r="T141" s="230">
        <f>S141*H141</f>
        <v>0</v>
      </c>
      <c r="AR141" s="23" t="s">
        <v>208</v>
      </c>
      <c r="AT141" s="23" t="s">
        <v>259</v>
      </c>
      <c r="AU141" s="23" t="s">
        <v>81</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175</v>
      </c>
      <c r="BM141" s="23" t="s">
        <v>291</v>
      </c>
    </row>
    <row r="142" s="10" customFormat="1" ht="29.88" customHeight="1">
      <c r="B142" s="204"/>
      <c r="C142" s="205"/>
      <c r="D142" s="206" t="s">
        <v>70</v>
      </c>
      <c r="E142" s="218" t="s">
        <v>212</v>
      </c>
      <c r="F142" s="218" t="s">
        <v>292</v>
      </c>
      <c r="G142" s="205"/>
      <c r="H142" s="205"/>
      <c r="I142" s="208"/>
      <c r="J142" s="219">
        <f>BK142</f>
        <v>0</v>
      </c>
      <c r="K142" s="205"/>
      <c r="L142" s="210"/>
      <c r="M142" s="211"/>
      <c r="N142" s="212"/>
      <c r="O142" s="212"/>
      <c r="P142" s="213">
        <f>SUM(P143:P158)</f>
        <v>0</v>
      </c>
      <c r="Q142" s="212"/>
      <c r="R142" s="213">
        <f>SUM(R143:R158)</f>
        <v>802.90550000000007</v>
      </c>
      <c r="S142" s="212"/>
      <c r="T142" s="214">
        <f>SUM(T143:T158)</f>
        <v>1379.6999999999998</v>
      </c>
      <c r="AR142" s="215" t="s">
        <v>79</v>
      </c>
      <c r="AT142" s="216" t="s">
        <v>70</v>
      </c>
      <c r="AU142" s="216" t="s">
        <v>79</v>
      </c>
      <c r="AY142" s="215" t="s">
        <v>168</v>
      </c>
      <c r="BK142" s="217">
        <f>SUM(BK143:BK158)</f>
        <v>0</v>
      </c>
    </row>
    <row r="143" s="1" customFormat="1" ht="38.25" customHeight="1">
      <c r="B143" s="45"/>
      <c r="C143" s="220" t="s">
        <v>293</v>
      </c>
      <c r="D143" s="220" t="s">
        <v>170</v>
      </c>
      <c r="E143" s="221" t="s">
        <v>294</v>
      </c>
      <c r="F143" s="222" t="s">
        <v>295</v>
      </c>
      <c r="G143" s="223" t="s">
        <v>195</v>
      </c>
      <c r="H143" s="224">
        <v>1000</v>
      </c>
      <c r="I143" s="225"/>
      <c r="J143" s="226">
        <f>ROUND(I143*H143,2)</f>
        <v>0</v>
      </c>
      <c r="K143" s="222" t="s">
        <v>174</v>
      </c>
      <c r="L143" s="71"/>
      <c r="M143" s="227" t="s">
        <v>21</v>
      </c>
      <c r="N143" s="228" t="s">
        <v>42</v>
      </c>
      <c r="O143" s="46"/>
      <c r="P143" s="229">
        <f>O143*H143</f>
        <v>0</v>
      </c>
      <c r="Q143" s="229">
        <v>0.16849</v>
      </c>
      <c r="R143" s="229">
        <f>Q143*H143</f>
        <v>168.49000000000001</v>
      </c>
      <c r="S143" s="229">
        <v>0</v>
      </c>
      <c r="T143" s="230">
        <f>S143*H143</f>
        <v>0</v>
      </c>
      <c r="AR143" s="23" t="s">
        <v>175</v>
      </c>
      <c r="AT143" s="23" t="s">
        <v>170</v>
      </c>
      <c r="AU143" s="23" t="s">
        <v>81</v>
      </c>
      <c r="AY143" s="23" t="s">
        <v>168</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175</v>
      </c>
      <c r="BM143" s="23" t="s">
        <v>296</v>
      </c>
    </row>
    <row r="144" s="1" customFormat="1">
      <c r="B144" s="45"/>
      <c r="C144" s="73"/>
      <c r="D144" s="232" t="s">
        <v>177</v>
      </c>
      <c r="E144" s="73"/>
      <c r="F144" s="233" t="s">
        <v>297</v>
      </c>
      <c r="G144" s="73"/>
      <c r="H144" s="73"/>
      <c r="I144" s="190"/>
      <c r="J144" s="73"/>
      <c r="K144" s="73"/>
      <c r="L144" s="71"/>
      <c r="M144" s="234"/>
      <c r="N144" s="46"/>
      <c r="O144" s="46"/>
      <c r="P144" s="46"/>
      <c r="Q144" s="46"/>
      <c r="R144" s="46"/>
      <c r="S144" s="46"/>
      <c r="T144" s="94"/>
      <c r="AT144" s="23" t="s">
        <v>177</v>
      </c>
      <c r="AU144" s="23" t="s">
        <v>81</v>
      </c>
    </row>
    <row r="145" s="1" customFormat="1" ht="16.5" customHeight="1">
      <c r="B145" s="45"/>
      <c r="C145" s="257" t="s">
        <v>298</v>
      </c>
      <c r="D145" s="257" t="s">
        <v>259</v>
      </c>
      <c r="E145" s="258" t="s">
        <v>299</v>
      </c>
      <c r="F145" s="259" t="s">
        <v>300</v>
      </c>
      <c r="G145" s="260" t="s">
        <v>195</v>
      </c>
      <c r="H145" s="261">
        <v>1150</v>
      </c>
      <c r="I145" s="262"/>
      <c r="J145" s="263">
        <f>ROUND(I145*H145,2)</f>
        <v>0</v>
      </c>
      <c r="K145" s="259" t="s">
        <v>174</v>
      </c>
      <c r="L145" s="264"/>
      <c r="M145" s="265" t="s">
        <v>21</v>
      </c>
      <c r="N145" s="266" t="s">
        <v>42</v>
      </c>
      <c r="O145" s="46"/>
      <c r="P145" s="229">
        <f>O145*H145</f>
        <v>0</v>
      </c>
      <c r="Q145" s="229">
        <v>0.058000000000000003</v>
      </c>
      <c r="R145" s="229">
        <f>Q145*H145</f>
        <v>66.700000000000003</v>
      </c>
      <c r="S145" s="229">
        <v>0</v>
      </c>
      <c r="T145" s="230">
        <f>S145*H145</f>
        <v>0</v>
      </c>
      <c r="AR145" s="23" t="s">
        <v>208</v>
      </c>
      <c r="AT145" s="23" t="s">
        <v>259</v>
      </c>
      <c r="AU145" s="23" t="s">
        <v>81</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175</v>
      </c>
      <c r="BM145" s="23" t="s">
        <v>301</v>
      </c>
    </row>
    <row r="146" s="11" customFormat="1">
      <c r="B146" s="235"/>
      <c r="C146" s="236"/>
      <c r="D146" s="232" t="s">
        <v>182</v>
      </c>
      <c r="E146" s="237" t="s">
        <v>21</v>
      </c>
      <c r="F146" s="238" t="s">
        <v>302</v>
      </c>
      <c r="G146" s="236"/>
      <c r="H146" s="239">
        <v>1150</v>
      </c>
      <c r="I146" s="240"/>
      <c r="J146" s="236"/>
      <c r="K146" s="236"/>
      <c r="L146" s="241"/>
      <c r="M146" s="242"/>
      <c r="N146" s="243"/>
      <c r="O146" s="243"/>
      <c r="P146" s="243"/>
      <c r="Q146" s="243"/>
      <c r="R146" s="243"/>
      <c r="S146" s="243"/>
      <c r="T146" s="244"/>
      <c r="AT146" s="245" t="s">
        <v>182</v>
      </c>
      <c r="AU146" s="245" t="s">
        <v>81</v>
      </c>
      <c r="AV146" s="11" t="s">
        <v>81</v>
      </c>
      <c r="AW146" s="11" t="s">
        <v>34</v>
      </c>
      <c r="AX146" s="11" t="s">
        <v>71</v>
      </c>
      <c r="AY146" s="245" t="s">
        <v>168</v>
      </c>
    </row>
    <row r="147" s="12" customFormat="1">
      <c r="B147" s="246"/>
      <c r="C147" s="247"/>
      <c r="D147" s="232" t="s">
        <v>182</v>
      </c>
      <c r="E147" s="248" t="s">
        <v>21</v>
      </c>
      <c r="F147" s="249" t="s">
        <v>184</v>
      </c>
      <c r="G147" s="247"/>
      <c r="H147" s="250">
        <v>1150</v>
      </c>
      <c r="I147" s="251"/>
      <c r="J147" s="247"/>
      <c r="K147" s="247"/>
      <c r="L147" s="252"/>
      <c r="M147" s="253"/>
      <c r="N147" s="254"/>
      <c r="O147" s="254"/>
      <c r="P147" s="254"/>
      <c r="Q147" s="254"/>
      <c r="R147" s="254"/>
      <c r="S147" s="254"/>
      <c r="T147" s="255"/>
      <c r="AT147" s="256" t="s">
        <v>182</v>
      </c>
      <c r="AU147" s="256" t="s">
        <v>81</v>
      </c>
      <c r="AV147" s="12" t="s">
        <v>175</v>
      </c>
      <c r="AW147" s="12" t="s">
        <v>34</v>
      </c>
      <c r="AX147" s="12" t="s">
        <v>79</v>
      </c>
      <c r="AY147" s="256" t="s">
        <v>168</v>
      </c>
    </row>
    <row r="148" s="1" customFormat="1" ht="38.25" customHeight="1">
      <c r="B148" s="45"/>
      <c r="C148" s="220" t="s">
        <v>303</v>
      </c>
      <c r="D148" s="220" t="s">
        <v>170</v>
      </c>
      <c r="E148" s="221" t="s">
        <v>304</v>
      </c>
      <c r="F148" s="222" t="s">
        <v>305</v>
      </c>
      <c r="G148" s="223" t="s">
        <v>195</v>
      </c>
      <c r="H148" s="224">
        <v>1000</v>
      </c>
      <c r="I148" s="225"/>
      <c r="J148" s="226">
        <f>ROUND(I148*H148,2)</f>
        <v>0</v>
      </c>
      <c r="K148" s="222" t="s">
        <v>174</v>
      </c>
      <c r="L148" s="71"/>
      <c r="M148" s="227" t="s">
        <v>21</v>
      </c>
      <c r="N148" s="228" t="s">
        <v>42</v>
      </c>
      <c r="O148" s="46"/>
      <c r="P148" s="229">
        <f>O148*H148</f>
        <v>0</v>
      </c>
      <c r="Q148" s="229">
        <v>0.16849</v>
      </c>
      <c r="R148" s="229">
        <f>Q148*H148</f>
        <v>168.49000000000001</v>
      </c>
      <c r="S148" s="229">
        <v>0</v>
      </c>
      <c r="T148" s="230">
        <f>S148*H148</f>
        <v>0</v>
      </c>
      <c r="AR148" s="23" t="s">
        <v>175</v>
      </c>
      <c r="AT148" s="23" t="s">
        <v>170</v>
      </c>
      <c r="AU148" s="23" t="s">
        <v>81</v>
      </c>
      <c r="AY148" s="23" t="s">
        <v>168</v>
      </c>
      <c r="BE148" s="231">
        <f>IF(N148="základní",J148,0)</f>
        <v>0</v>
      </c>
      <c r="BF148" s="231">
        <f>IF(N148="snížená",J148,0)</f>
        <v>0</v>
      </c>
      <c r="BG148" s="231">
        <f>IF(N148="zákl. přenesená",J148,0)</f>
        <v>0</v>
      </c>
      <c r="BH148" s="231">
        <f>IF(N148="sníž. přenesená",J148,0)</f>
        <v>0</v>
      </c>
      <c r="BI148" s="231">
        <f>IF(N148="nulová",J148,0)</f>
        <v>0</v>
      </c>
      <c r="BJ148" s="23" t="s">
        <v>79</v>
      </c>
      <c r="BK148" s="231">
        <f>ROUND(I148*H148,2)</f>
        <v>0</v>
      </c>
      <c r="BL148" s="23" t="s">
        <v>175</v>
      </c>
      <c r="BM148" s="23" t="s">
        <v>306</v>
      </c>
    </row>
    <row r="149" s="1" customFormat="1">
      <c r="B149" s="45"/>
      <c r="C149" s="73"/>
      <c r="D149" s="232" t="s">
        <v>177</v>
      </c>
      <c r="E149" s="73"/>
      <c r="F149" s="233" t="s">
        <v>307</v>
      </c>
      <c r="G149" s="73"/>
      <c r="H149" s="73"/>
      <c r="I149" s="190"/>
      <c r="J149" s="73"/>
      <c r="K149" s="73"/>
      <c r="L149" s="71"/>
      <c r="M149" s="234"/>
      <c r="N149" s="46"/>
      <c r="O149" s="46"/>
      <c r="P149" s="46"/>
      <c r="Q149" s="46"/>
      <c r="R149" s="46"/>
      <c r="S149" s="46"/>
      <c r="T149" s="94"/>
      <c r="AT149" s="23" t="s">
        <v>177</v>
      </c>
      <c r="AU149" s="23" t="s">
        <v>81</v>
      </c>
    </row>
    <row r="150" s="1" customFormat="1" ht="16.5" customHeight="1">
      <c r="B150" s="45"/>
      <c r="C150" s="257" t="s">
        <v>308</v>
      </c>
      <c r="D150" s="257" t="s">
        <v>259</v>
      </c>
      <c r="E150" s="258" t="s">
        <v>309</v>
      </c>
      <c r="F150" s="259" t="s">
        <v>310</v>
      </c>
      <c r="G150" s="260" t="s">
        <v>195</v>
      </c>
      <c r="H150" s="261">
        <v>1150</v>
      </c>
      <c r="I150" s="262"/>
      <c r="J150" s="263">
        <f>ROUND(I150*H150,2)</f>
        <v>0</v>
      </c>
      <c r="K150" s="259" t="s">
        <v>174</v>
      </c>
      <c r="L150" s="264"/>
      <c r="M150" s="265" t="s">
        <v>21</v>
      </c>
      <c r="N150" s="266" t="s">
        <v>42</v>
      </c>
      <c r="O150" s="46"/>
      <c r="P150" s="229">
        <f>O150*H150</f>
        <v>0</v>
      </c>
      <c r="Q150" s="229">
        <v>0.20000000000000001</v>
      </c>
      <c r="R150" s="229">
        <f>Q150*H150</f>
        <v>230</v>
      </c>
      <c r="S150" s="229">
        <v>0</v>
      </c>
      <c r="T150" s="230">
        <f>S150*H150</f>
        <v>0</v>
      </c>
      <c r="AR150" s="23" t="s">
        <v>208</v>
      </c>
      <c r="AT150" s="23" t="s">
        <v>259</v>
      </c>
      <c r="AU150" s="23" t="s">
        <v>81</v>
      </c>
      <c r="AY150" s="23" t="s">
        <v>168</v>
      </c>
      <c r="BE150" s="231">
        <f>IF(N150="základní",J150,0)</f>
        <v>0</v>
      </c>
      <c r="BF150" s="231">
        <f>IF(N150="snížená",J150,0)</f>
        <v>0</v>
      </c>
      <c r="BG150" s="231">
        <f>IF(N150="zákl. přenesená",J150,0)</f>
        <v>0</v>
      </c>
      <c r="BH150" s="231">
        <f>IF(N150="sníž. přenesená",J150,0)</f>
        <v>0</v>
      </c>
      <c r="BI150" s="231">
        <f>IF(N150="nulová",J150,0)</f>
        <v>0</v>
      </c>
      <c r="BJ150" s="23" t="s">
        <v>79</v>
      </c>
      <c r="BK150" s="231">
        <f>ROUND(I150*H150,2)</f>
        <v>0</v>
      </c>
      <c r="BL150" s="23" t="s">
        <v>175</v>
      </c>
      <c r="BM150" s="23" t="s">
        <v>311</v>
      </c>
    </row>
    <row r="151" s="11" customFormat="1">
      <c r="B151" s="235"/>
      <c r="C151" s="236"/>
      <c r="D151" s="232" t="s">
        <v>182</v>
      </c>
      <c r="E151" s="237" t="s">
        <v>21</v>
      </c>
      <c r="F151" s="238" t="s">
        <v>302</v>
      </c>
      <c r="G151" s="236"/>
      <c r="H151" s="239">
        <v>1150</v>
      </c>
      <c r="I151" s="240"/>
      <c r="J151" s="236"/>
      <c r="K151" s="236"/>
      <c r="L151" s="241"/>
      <c r="M151" s="242"/>
      <c r="N151" s="243"/>
      <c r="O151" s="243"/>
      <c r="P151" s="243"/>
      <c r="Q151" s="243"/>
      <c r="R151" s="243"/>
      <c r="S151" s="243"/>
      <c r="T151" s="244"/>
      <c r="AT151" s="245" t="s">
        <v>182</v>
      </c>
      <c r="AU151" s="245" t="s">
        <v>81</v>
      </c>
      <c r="AV151" s="11" t="s">
        <v>81</v>
      </c>
      <c r="AW151" s="11" t="s">
        <v>34</v>
      </c>
      <c r="AX151" s="11" t="s">
        <v>71</v>
      </c>
      <c r="AY151" s="245" t="s">
        <v>168</v>
      </c>
    </row>
    <row r="152" s="12" customFormat="1">
      <c r="B152" s="246"/>
      <c r="C152" s="247"/>
      <c r="D152" s="232" t="s">
        <v>182</v>
      </c>
      <c r="E152" s="248" t="s">
        <v>21</v>
      </c>
      <c r="F152" s="249" t="s">
        <v>184</v>
      </c>
      <c r="G152" s="247"/>
      <c r="H152" s="250">
        <v>1150</v>
      </c>
      <c r="I152" s="251"/>
      <c r="J152" s="247"/>
      <c r="K152" s="247"/>
      <c r="L152" s="252"/>
      <c r="M152" s="253"/>
      <c r="N152" s="254"/>
      <c r="O152" s="254"/>
      <c r="P152" s="254"/>
      <c r="Q152" s="254"/>
      <c r="R152" s="254"/>
      <c r="S152" s="254"/>
      <c r="T152" s="255"/>
      <c r="AT152" s="256" t="s">
        <v>182</v>
      </c>
      <c r="AU152" s="256" t="s">
        <v>81</v>
      </c>
      <c r="AV152" s="12" t="s">
        <v>175</v>
      </c>
      <c r="AW152" s="12" t="s">
        <v>34</v>
      </c>
      <c r="AX152" s="12" t="s">
        <v>79</v>
      </c>
      <c r="AY152" s="256" t="s">
        <v>168</v>
      </c>
    </row>
    <row r="153" s="1" customFormat="1" ht="25.5" customHeight="1">
      <c r="B153" s="45"/>
      <c r="C153" s="220" t="s">
        <v>312</v>
      </c>
      <c r="D153" s="220" t="s">
        <v>170</v>
      </c>
      <c r="E153" s="221" t="s">
        <v>313</v>
      </c>
      <c r="F153" s="222" t="s">
        <v>314</v>
      </c>
      <c r="G153" s="223" t="s">
        <v>205</v>
      </c>
      <c r="H153" s="224">
        <v>75</v>
      </c>
      <c r="I153" s="225"/>
      <c r="J153" s="226">
        <f>ROUND(I153*H153,2)</f>
        <v>0</v>
      </c>
      <c r="K153" s="222" t="s">
        <v>174</v>
      </c>
      <c r="L153" s="71"/>
      <c r="M153" s="227" t="s">
        <v>21</v>
      </c>
      <c r="N153" s="228" t="s">
        <v>42</v>
      </c>
      <c r="O153" s="46"/>
      <c r="P153" s="229">
        <f>O153*H153</f>
        <v>0</v>
      </c>
      <c r="Q153" s="229">
        <v>2.2563399999999998</v>
      </c>
      <c r="R153" s="229">
        <f>Q153*H153</f>
        <v>169.22549999999998</v>
      </c>
      <c r="S153" s="229">
        <v>0</v>
      </c>
      <c r="T153" s="230">
        <f>S153*H153</f>
        <v>0</v>
      </c>
      <c r="AR153" s="23" t="s">
        <v>175</v>
      </c>
      <c r="AT153" s="23" t="s">
        <v>170</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175</v>
      </c>
      <c r="BM153" s="23" t="s">
        <v>315</v>
      </c>
    </row>
    <row r="154" s="11" customFormat="1">
      <c r="B154" s="235"/>
      <c r="C154" s="236"/>
      <c r="D154" s="232" t="s">
        <v>182</v>
      </c>
      <c r="E154" s="237" t="s">
        <v>21</v>
      </c>
      <c r="F154" s="238" t="s">
        <v>316</v>
      </c>
      <c r="G154" s="236"/>
      <c r="H154" s="239">
        <v>75</v>
      </c>
      <c r="I154" s="240"/>
      <c r="J154" s="236"/>
      <c r="K154" s="236"/>
      <c r="L154" s="241"/>
      <c r="M154" s="242"/>
      <c r="N154" s="243"/>
      <c r="O154" s="243"/>
      <c r="P154" s="243"/>
      <c r="Q154" s="243"/>
      <c r="R154" s="243"/>
      <c r="S154" s="243"/>
      <c r="T154" s="244"/>
      <c r="AT154" s="245" t="s">
        <v>182</v>
      </c>
      <c r="AU154" s="245" t="s">
        <v>81</v>
      </c>
      <c r="AV154" s="11" t="s">
        <v>81</v>
      </c>
      <c r="AW154" s="11" t="s">
        <v>34</v>
      </c>
      <c r="AX154" s="11" t="s">
        <v>71</v>
      </c>
      <c r="AY154" s="245" t="s">
        <v>168</v>
      </c>
    </row>
    <row r="155" s="12" customFormat="1">
      <c r="B155" s="246"/>
      <c r="C155" s="247"/>
      <c r="D155" s="232" t="s">
        <v>182</v>
      </c>
      <c r="E155" s="248" t="s">
        <v>21</v>
      </c>
      <c r="F155" s="249" t="s">
        <v>184</v>
      </c>
      <c r="G155" s="247"/>
      <c r="H155" s="250">
        <v>75</v>
      </c>
      <c r="I155" s="251"/>
      <c r="J155" s="247"/>
      <c r="K155" s="247"/>
      <c r="L155" s="252"/>
      <c r="M155" s="253"/>
      <c r="N155" s="254"/>
      <c r="O155" s="254"/>
      <c r="P155" s="254"/>
      <c r="Q155" s="254"/>
      <c r="R155" s="254"/>
      <c r="S155" s="254"/>
      <c r="T155" s="255"/>
      <c r="AT155" s="256" t="s">
        <v>182</v>
      </c>
      <c r="AU155" s="256" t="s">
        <v>81</v>
      </c>
      <c r="AV155" s="12" t="s">
        <v>175</v>
      </c>
      <c r="AW155" s="12" t="s">
        <v>34</v>
      </c>
      <c r="AX155" s="12" t="s">
        <v>79</v>
      </c>
      <c r="AY155" s="256" t="s">
        <v>168</v>
      </c>
    </row>
    <row r="156" s="1" customFormat="1" ht="25.5" customHeight="1">
      <c r="B156" s="45"/>
      <c r="C156" s="220" t="s">
        <v>317</v>
      </c>
      <c r="D156" s="220" t="s">
        <v>170</v>
      </c>
      <c r="E156" s="221" t="s">
        <v>318</v>
      </c>
      <c r="F156" s="222" t="s">
        <v>319</v>
      </c>
      <c r="G156" s="223" t="s">
        <v>205</v>
      </c>
      <c r="H156" s="224">
        <v>954</v>
      </c>
      <c r="I156" s="225"/>
      <c r="J156" s="226">
        <f>ROUND(I156*H156,2)</f>
        <v>0</v>
      </c>
      <c r="K156" s="222" t="s">
        <v>174</v>
      </c>
      <c r="L156" s="71"/>
      <c r="M156" s="227" t="s">
        <v>21</v>
      </c>
      <c r="N156" s="228" t="s">
        <v>42</v>
      </c>
      <c r="O156" s="46"/>
      <c r="P156" s="229">
        <f>O156*H156</f>
        <v>0</v>
      </c>
      <c r="Q156" s="229">
        <v>0</v>
      </c>
      <c r="R156" s="229">
        <f>Q156*H156</f>
        <v>0</v>
      </c>
      <c r="S156" s="229">
        <v>1.3999999999999999</v>
      </c>
      <c r="T156" s="230">
        <f>S156*H156</f>
        <v>1335.5999999999999</v>
      </c>
      <c r="AR156" s="23" t="s">
        <v>175</v>
      </c>
      <c r="AT156" s="23" t="s">
        <v>170</v>
      </c>
      <c r="AU156" s="23" t="s">
        <v>81</v>
      </c>
      <c r="AY156" s="23" t="s">
        <v>168</v>
      </c>
      <c r="BE156" s="231">
        <f>IF(N156="základní",J156,0)</f>
        <v>0</v>
      </c>
      <c r="BF156" s="231">
        <f>IF(N156="snížená",J156,0)</f>
        <v>0</v>
      </c>
      <c r="BG156" s="231">
        <f>IF(N156="zákl. přenesená",J156,0)</f>
        <v>0</v>
      </c>
      <c r="BH156" s="231">
        <f>IF(N156="sníž. přenesená",J156,0)</f>
        <v>0</v>
      </c>
      <c r="BI156" s="231">
        <f>IF(N156="nulová",J156,0)</f>
        <v>0</v>
      </c>
      <c r="BJ156" s="23" t="s">
        <v>79</v>
      </c>
      <c r="BK156" s="231">
        <f>ROUND(I156*H156,2)</f>
        <v>0</v>
      </c>
      <c r="BL156" s="23" t="s">
        <v>175</v>
      </c>
      <c r="BM156" s="23" t="s">
        <v>320</v>
      </c>
    </row>
    <row r="157" s="1" customFormat="1" ht="25.5" customHeight="1">
      <c r="B157" s="45"/>
      <c r="C157" s="220" t="s">
        <v>321</v>
      </c>
      <c r="D157" s="220" t="s">
        <v>170</v>
      </c>
      <c r="E157" s="221" t="s">
        <v>322</v>
      </c>
      <c r="F157" s="222" t="s">
        <v>323</v>
      </c>
      <c r="G157" s="223" t="s">
        <v>205</v>
      </c>
      <c r="H157" s="224">
        <v>245</v>
      </c>
      <c r="I157" s="225"/>
      <c r="J157" s="226">
        <f>ROUND(I157*H157,2)</f>
        <v>0</v>
      </c>
      <c r="K157" s="222" t="s">
        <v>174</v>
      </c>
      <c r="L157" s="71"/>
      <c r="M157" s="227" t="s">
        <v>21</v>
      </c>
      <c r="N157" s="228" t="s">
        <v>42</v>
      </c>
      <c r="O157" s="46"/>
      <c r="P157" s="229">
        <f>O157*H157</f>
        <v>0</v>
      </c>
      <c r="Q157" s="229">
        <v>0</v>
      </c>
      <c r="R157" s="229">
        <f>Q157*H157</f>
        <v>0</v>
      </c>
      <c r="S157" s="229">
        <v>0.17999999999999999</v>
      </c>
      <c r="T157" s="230">
        <f>S157*H157</f>
        <v>44.100000000000001</v>
      </c>
      <c r="AR157" s="23" t="s">
        <v>175</v>
      </c>
      <c r="AT157" s="23" t="s">
        <v>170</v>
      </c>
      <c r="AU157" s="23" t="s">
        <v>81</v>
      </c>
      <c r="AY157" s="23" t="s">
        <v>168</v>
      </c>
      <c r="BE157" s="231">
        <f>IF(N157="základní",J157,0)</f>
        <v>0</v>
      </c>
      <c r="BF157" s="231">
        <f>IF(N157="snížená",J157,0)</f>
        <v>0</v>
      </c>
      <c r="BG157" s="231">
        <f>IF(N157="zákl. přenesená",J157,0)</f>
        <v>0</v>
      </c>
      <c r="BH157" s="231">
        <f>IF(N157="sníž. přenesená",J157,0)</f>
        <v>0</v>
      </c>
      <c r="BI157" s="231">
        <f>IF(N157="nulová",J157,0)</f>
        <v>0</v>
      </c>
      <c r="BJ157" s="23" t="s">
        <v>79</v>
      </c>
      <c r="BK157" s="231">
        <f>ROUND(I157*H157,2)</f>
        <v>0</v>
      </c>
      <c r="BL157" s="23" t="s">
        <v>175</v>
      </c>
      <c r="BM157" s="23" t="s">
        <v>324</v>
      </c>
    </row>
    <row r="158" s="1" customFormat="1">
      <c r="B158" s="45"/>
      <c r="C158" s="73"/>
      <c r="D158" s="232" t="s">
        <v>177</v>
      </c>
      <c r="E158" s="73"/>
      <c r="F158" s="233" t="s">
        <v>325</v>
      </c>
      <c r="G158" s="73"/>
      <c r="H158" s="73"/>
      <c r="I158" s="190"/>
      <c r="J158" s="73"/>
      <c r="K158" s="73"/>
      <c r="L158" s="71"/>
      <c r="M158" s="234"/>
      <c r="N158" s="46"/>
      <c r="O158" s="46"/>
      <c r="P158" s="46"/>
      <c r="Q158" s="46"/>
      <c r="R158" s="46"/>
      <c r="S158" s="46"/>
      <c r="T158" s="94"/>
      <c r="AT158" s="23" t="s">
        <v>177</v>
      </c>
      <c r="AU158" s="23" t="s">
        <v>81</v>
      </c>
    </row>
    <row r="159" s="10" customFormat="1" ht="29.88" customHeight="1">
      <c r="B159" s="204"/>
      <c r="C159" s="205"/>
      <c r="D159" s="206" t="s">
        <v>70</v>
      </c>
      <c r="E159" s="218" t="s">
        <v>326</v>
      </c>
      <c r="F159" s="218" t="s">
        <v>327</v>
      </c>
      <c r="G159" s="205"/>
      <c r="H159" s="205"/>
      <c r="I159" s="208"/>
      <c r="J159" s="219">
        <f>BK159</f>
        <v>0</v>
      </c>
      <c r="K159" s="205"/>
      <c r="L159" s="210"/>
      <c r="M159" s="211"/>
      <c r="N159" s="212"/>
      <c r="O159" s="212"/>
      <c r="P159" s="213">
        <f>SUM(P160:P179)</f>
        <v>0</v>
      </c>
      <c r="Q159" s="212"/>
      <c r="R159" s="213">
        <f>SUM(R160:R179)</f>
        <v>0</v>
      </c>
      <c r="S159" s="212"/>
      <c r="T159" s="214">
        <f>SUM(T160:T179)</f>
        <v>0</v>
      </c>
      <c r="AR159" s="215" t="s">
        <v>79</v>
      </c>
      <c r="AT159" s="216" t="s">
        <v>70</v>
      </c>
      <c r="AU159" s="216" t="s">
        <v>79</v>
      </c>
      <c r="AY159" s="215" t="s">
        <v>168</v>
      </c>
      <c r="BK159" s="217">
        <f>SUM(BK160:BK179)</f>
        <v>0</v>
      </c>
    </row>
    <row r="160" s="1" customFormat="1" ht="25.5" customHeight="1">
      <c r="B160" s="45"/>
      <c r="C160" s="220" t="s">
        <v>328</v>
      </c>
      <c r="D160" s="220" t="s">
        <v>170</v>
      </c>
      <c r="E160" s="221" t="s">
        <v>329</v>
      </c>
      <c r="F160" s="222" t="s">
        <v>330</v>
      </c>
      <c r="G160" s="223" t="s">
        <v>235</v>
      </c>
      <c r="H160" s="224">
        <v>1898.46</v>
      </c>
      <c r="I160" s="225"/>
      <c r="J160" s="226">
        <f>ROUND(I160*H160,2)</f>
        <v>0</v>
      </c>
      <c r="K160" s="222" t="s">
        <v>174</v>
      </c>
      <c r="L160" s="71"/>
      <c r="M160" s="227" t="s">
        <v>21</v>
      </c>
      <c r="N160" s="228" t="s">
        <v>42</v>
      </c>
      <c r="O160" s="46"/>
      <c r="P160" s="229">
        <f>O160*H160</f>
        <v>0</v>
      </c>
      <c r="Q160" s="229">
        <v>0</v>
      </c>
      <c r="R160" s="229">
        <f>Q160*H160</f>
        <v>0</v>
      </c>
      <c r="S160" s="229">
        <v>0</v>
      </c>
      <c r="T160" s="230">
        <f>S160*H160</f>
        <v>0</v>
      </c>
      <c r="AR160" s="23" t="s">
        <v>175</v>
      </c>
      <c r="AT160" s="23" t="s">
        <v>170</v>
      </c>
      <c r="AU160" s="23" t="s">
        <v>81</v>
      </c>
      <c r="AY160" s="23" t="s">
        <v>168</v>
      </c>
      <c r="BE160" s="231">
        <f>IF(N160="základní",J160,0)</f>
        <v>0</v>
      </c>
      <c r="BF160" s="231">
        <f>IF(N160="snížená",J160,0)</f>
        <v>0</v>
      </c>
      <c r="BG160" s="231">
        <f>IF(N160="zákl. přenesená",J160,0)</f>
        <v>0</v>
      </c>
      <c r="BH160" s="231">
        <f>IF(N160="sníž. přenesená",J160,0)</f>
        <v>0</v>
      </c>
      <c r="BI160" s="231">
        <f>IF(N160="nulová",J160,0)</f>
        <v>0</v>
      </c>
      <c r="BJ160" s="23" t="s">
        <v>79</v>
      </c>
      <c r="BK160" s="231">
        <f>ROUND(I160*H160,2)</f>
        <v>0</v>
      </c>
      <c r="BL160" s="23" t="s">
        <v>175</v>
      </c>
      <c r="BM160" s="23" t="s">
        <v>331</v>
      </c>
    </row>
    <row r="161" s="1" customFormat="1">
      <c r="B161" s="45"/>
      <c r="C161" s="73"/>
      <c r="D161" s="232" t="s">
        <v>177</v>
      </c>
      <c r="E161" s="73"/>
      <c r="F161" s="233" t="s">
        <v>332</v>
      </c>
      <c r="G161" s="73"/>
      <c r="H161" s="73"/>
      <c r="I161" s="190"/>
      <c r="J161" s="73"/>
      <c r="K161" s="73"/>
      <c r="L161" s="71"/>
      <c r="M161" s="234"/>
      <c r="N161" s="46"/>
      <c r="O161" s="46"/>
      <c r="P161" s="46"/>
      <c r="Q161" s="46"/>
      <c r="R161" s="46"/>
      <c r="S161" s="46"/>
      <c r="T161" s="94"/>
      <c r="AT161" s="23" t="s">
        <v>177</v>
      </c>
      <c r="AU161" s="23" t="s">
        <v>81</v>
      </c>
    </row>
    <row r="162" s="1" customFormat="1" ht="38.25" customHeight="1">
      <c r="B162" s="45"/>
      <c r="C162" s="220" t="s">
        <v>333</v>
      </c>
      <c r="D162" s="220" t="s">
        <v>170</v>
      </c>
      <c r="E162" s="221" t="s">
        <v>334</v>
      </c>
      <c r="F162" s="222" t="s">
        <v>335</v>
      </c>
      <c r="G162" s="223" t="s">
        <v>235</v>
      </c>
      <c r="H162" s="224">
        <v>28476.900000000001</v>
      </c>
      <c r="I162" s="225"/>
      <c r="J162" s="226">
        <f>ROUND(I162*H162,2)</f>
        <v>0</v>
      </c>
      <c r="K162" s="222" t="s">
        <v>174</v>
      </c>
      <c r="L162" s="71"/>
      <c r="M162" s="227" t="s">
        <v>21</v>
      </c>
      <c r="N162" s="228" t="s">
        <v>42</v>
      </c>
      <c r="O162" s="46"/>
      <c r="P162" s="229">
        <f>O162*H162</f>
        <v>0</v>
      </c>
      <c r="Q162" s="229">
        <v>0</v>
      </c>
      <c r="R162" s="229">
        <f>Q162*H162</f>
        <v>0</v>
      </c>
      <c r="S162" s="229">
        <v>0</v>
      </c>
      <c r="T162" s="230">
        <f>S162*H162</f>
        <v>0</v>
      </c>
      <c r="AR162" s="23" t="s">
        <v>175</v>
      </c>
      <c r="AT162" s="23" t="s">
        <v>170</v>
      </c>
      <c r="AU162" s="23" t="s">
        <v>81</v>
      </c>
      <c r="AY162" s="23" t="s">
        <v>168</v>
      </c>
      <c r="BE162" s="231">
        <f>IF(N162="základní",J162,0)</f>
        <v>0</v>
      </c>
      <c r="BF162" s="231">
        <f>IF(N162="snížená",J162,0)</f>
        <v>0</v>
      </c>
      <c r="BG162" s="231">
        <f>IF(N162="zákl. přenesená",J162,0)</f>
        <v>0</v>
      </c>
      <c r="BH162" s="231">
        <f>IF(N162="sníž. přenesená",J162,0)</f>
        <v>0</v>
      </c>
      <c r="BI162" s="231">
        <f>IF(N162="nulová",J162,0)</f>
        <v>0</v>
      </c>
      <c r="BJ162" s="23" t="s">
        <v>79</v>
      </c>
      <c r="BK162" s="231">
        <f>ROUND(I162*H162,2)</f>
        <v>0</v>
      </c>
      <c r="BL162" s="23" t="s">
        <v>175</v>
      </c>
      <c r="BM162" s="23" t="s">
        <v>336</v>
      </c>
    </row>
    <row r="163" s="1" customFormat="1">
      <c r="B163" s="45"/>
      <c r="C163" s="73"/>
      <c r="D163" s="232" t="s">
        <v>177</v>
      </c>
      <c r="E163" s="73"/>
      <c r="F163" s="233" t="s">
        <v>332</v>
      </c>
      <c r="G163" s="73"/>
      <c r="H163" s="73"/>
      <c r="I163" s="190"/>
      <c r="J163" s="73"/>
      <c r="K163" s="73"/>
      <c r="L163" s="71"/>
      <c r="M163" s="234"/>
      <c r="N163" s="46"/>
      <c r="O163" s="46"/>
      <c r="P163" s="46"/>
      <c r="Q163" s="46"/>
      <c r="R163" s="46"/>
      <c r="S163" s="46"/>
      <c r="T163" s="94"/>
      <c r="AT163" s="23" t="s">
        <v>177</v>
      </c>
      <c r="AU163" s="23" t="s">
        <v>81</v>
      </c>
    </row>
    <row r="164" s="11" customFormat="1">
      <c r="B164" s="235"/>
      <c r="C164" s="236"/>
      <c r="D164" s="232" t="s">
        <v>182</v>
      </c>
      <c r="E164" s="237" t="s">
        <v>21</v>
      </c>
      <c r="F164" s="238" t="s">
        <v>337</v>
      </c>
      <c r="G164" s="236"/>
      <c r="H164" s="239">
        <v>28476.900000000001</v>
      </c>
      <c r="I164" s="240"/>
      <c r="J164" s="236"/>
      <c r="K164" s="236"/>
      <c r="L164" s="241"/>
      <c r="M164" s="242"/>
      <c r="N164" s="243"/>
      <c r="O164" s="243"/>
      <c r="P164" s="243"/>
      <c r="Q164" s="243"/>
      <c r="R164" s="243"/>
      <c r="S164" s="243"/>
      <c r="T164" s="244"/>
      <c r="AT164" s="245" t="s">
        <v>182</v>
      </c>
      <c r="AU164" s="245" t="s">
        <v>81</v>
      </c>
      <c r="AV164" s="11" t="s">
        <v>81</v>
      </c>
      <c r="AW164" s="11" t="s">
        <v>34</v>
      </c>
      <c r="AX164" s="11" t="s">
        <v>71</v>
      </c>
      <c r="AY164" s="245" t="s">
        <v>168</v>
      </c>
    </row>
    <row r="165" s="12" customFormat="1">
      <c r="B165" s="246"/>
      <c r="C165" s="247"/>
      <c r="D165" s="232" t="s">
        <v>182</v>
      </c>
      <c r="E165" s="248" t="s">
        <v>21</v>
      </c>
      <c r="F165" s="249" t="s">
        <v>184</v>
      </c>
      <c r="G165" s="247"/>
      <c r="H165" s="250">
        <v>28476.900000000001</v>
      </c>
      <c r="I165" s="251"/>
      <c r="J165" s="247"/>
      <c r="K165" s="247"/>
      <c r="L165" s="252"/>
      <c r="M165" s="253"/>
      <c r="N165" s="254"/>
      <c r="O165" s="254"/>
      <c r="P165" s="254"/>
      <c r="Q165" s="254"/>
      <c r="R165" s="254"/>
      <c r="S165" s="254"/>
      <c r="T165" s="255"/>
      <c r="AT165" s="256" t="s">
        <v>182</v>
      </c>
      <c r="AU165" s="256" t="s">
        <v>81</v>
      </c>
      <c r="AV165" s="12" t="s">
        <v>175</v>
      </c>
      <c r="AW165" s="12" t="s">
        <v>34</v>
      </c>
      <c r="AX165" s="12" t="s">
        <v>79</v>
      </c>
      <c r="AY165" s="256" t="s">
        <v>168</v>
      </c>
    </row>
    <row r="166" s="1" customFormat="1" ht="25.5" customHeight="1">
      <c r="B166" s="45"/>
      <c r="C166" s="220" t="s">
        <v>338</v>
      </c>
      <c r="D166" s="220" t="s">
        <v>170</v>
      </c>
      <c r="E166" s="221" t="s">
        <v>339</v>
      </c>
      <c r="F166" s="222" t="s">
        <v>340</v>
      </c>
      <c r="G166" s="223" t="s">
        <v>235</v>
      </c>
      <c r="H166" s="224">
        <v>780.95699999999999</v>
      </c>
      <c r="I166" s="225"/>
      <c r="J166" s="226">
        <f>ROUND(I166*H166,2)</f>
        <v>0</v>
      </c>
      <c r="K166" s="222" t="s">
        <v>174</v>
      </c>
      <c r="L166" s="71"/>
      <c r="M166" s="227" t="s">
        <v>21</v>
      </c>
      <c r="N166" s="228" t="s">
        <v>42</v>
      </c>
      <c r="O166" s="46"/>
      <c r="P166" s="229">
        <f>O166*H166</f>
        <v>0</v>
      </c>
      <c r="Q166" s="229">
        <v>0</v>
      </c>
      <c r="R166" s="229">
        <f>Q166*H166</f>
        <v>0</v>
      </c>
      <c r="S166" s="229">
        <v>0</v>
      </c>
      <c r="T166" s="230">
        <f>S166*H166</f>
        <v>0</v>
      </c>
      <c r="AR166" s="23" t="s">
        <v>175</v>
      </c>
      <c r="AT166" s="23" t="s">
        <v>170</v>
      </c>
      <c r="AU166" s="23" t="s">
        <v>81</v>
      </c>
      <c r="AY166" s="23" t="s">
        <v>168</v>
      </c>
      <c r="BE166" s="231">
        <f>IF(N166="základní",J166,0)</f>
        <v>0</v>
      </c>
      <c r="BF166" s="231">
        <f>IF(N166="snížená",J166,0)</f>
        <v>0</v>
      </c>
      <c r="BG166" s="231">
        <f>IF(N166="zákl. přenesená",J166,0)</f>
        <v>0</v>
      </c>
      <c r="BH166" s="231">
        <f>IF(N166="sníž. přenesená",J166,0)</f>
        <v>0</v>
      </c>
      <c r="BI166" s="231">
        <f>IF(N166="nulová",J166,0)</f>
        <v>0</v>
      </c>
      <c r="BJ166" s="23" t="s">
        <v>79</v>
      </c>
      <c r="BK166" s="231">
        <f>ROUND(I166*H166,2)</f>
        <v>0</v>
      </c>
      <c r="BL166" s="23" t="s">
        <v>175</v>
      </c>
      <c r="BM166" s="23" t="s">
        <v>341</v>
      </c>
    </row>
    <row r="167" s="1" customFormat="1">
      <c r="B167" s="45"/>
      <c r="C167" s="73"/>
      <c r="D167" s="232" t="s">
        <v>177</v>
      </c>
      <c r="E167" s="73"/>
      <c r="F167" s="233" t="s">
        <v>342</v>
      </c>
      <c r="G167" s="73"/>
      <c r="H167" s="73"/>
      <c r="I167" s="190"/>
      <c r="J167" s="73"/>
      <c r="K167" s="73"/>
      <c r="L167" s="71"/>
      <c r="M167" s="234"/>
      <c r="N167" s="46"/>
      <c r="O167" s="46"/>
      <c r="P167" s="46"/>
      <c r="Q167" s="46"/>
      <c r="R167" s="46"/>
      <c r="S167" s="46"/>
      <c r="T167" s="94"/>
      <c r="AT167" s="23" t="s">
        <v>177</v>
      </c>
      <c r="AU167" s="23" t="s">
        <v>81</v>
      </c>
    </row>
    <row r="168" s="1" customFormat="1" ht="25.5" customHeight="1">
      <c r="B168" s="45"/>
      <c r="C168" s="220" t="s">
        <v>343</v>
      </c>
      <c r="D168" s="220" t="s">
        <v>170</v>
      </c>
      <c r="E168" s="221" t="s">
        <v>344</v>
      </c>
      <c r="F168" s="222" t="s">
        <v>345</v>
      </c>
      <c r="G168" s="223" t="s">
        <v>235</v>
      </c>
      <c r="H168" s="224">
        <v>11714.355</v>
      </c>
      <c r="I168" s="225"/>
      <c r="J168" s="226">
        <f>ROUND(I168*H168,2)</f>
        <v>0</v>
      </c>
      <c r="K168" s="222" t="s">
        <v>174</v>
      </c>
      <c r="L168" s="71"/>
      <c r="M168" s="227" t="s">
        <v>21</v>
      </c>
      <c r="N168" s="228" t="s">
        <v>42</v>
      </c>
      <c r="O168" s="46"/>
      <c r="P168" s="229">
        <f>O168*H168</f>
        <v>0</v>
      </c>
      <c r="Q168" s="229">
        <v>0</v>
      </c>
      <c r="R168" s="229">
        <f>Q168*H168</f>
        <v>0</v>
      </c>
      <c r="S168" s="229">
        <v>0</v>
      </c>
      <c r="T168" s="230">
        <f>S168*H168</f>
        <v>0</v>
      </c>
      <c r="AR168" s="23" t="s">
        <v>175</v>
      </c>
      <c r="AT168" s="23" t="s">
        <v>170</v>
      </c>
      <c r="AU168" s="23" t="s">
        <v>81</v>
      </c>
      <c r="AY168" s="23" t="s">
        <v>168</v>
      </c>
      <c r="BE168" s="231">
        <f>IF(N168="základní",J168,0)</f>
        <v>0</v>
      </c>
      <c r="BF168" s="231">
        <f>IF(N168="snížená",J168,0)</f>
        <v>0</v>
      </c>
      <c r="BG168" s="231">
        <f>IF(N168="zákl. přenesená",J168,0)</f>
        <v>0</v>
      </c>
      <c r="BH168" s="231">
        <f>IF(N168="sníž. přenesená",J168,0)</f>
        <v>0</v>
      </c>
      <c r="BI168" s="231">
        <f>IF(N168="nulová",J168,0)</f>
        <v>0</v>
      </c>
      <c r="BJ168" s="23" t="s">
        <v>79</v>
      </c>
      <c r="BK168" s="231">
        <f>ROUND(I168*H168,2)</f>
        <v>0</v>
      </c>
      <c r="BL168" s="23" t="s">
        <v>175</v>
      </c>
      <c r="BM168" s="23" t="s">
        <v>346</v>
      </c>
    </row>
    <row r="169" s="1" customFormat="1">
      <c r="B169" s="45"/>
      <c r="C169" s="73"/>
      <c r="D169" s="232" t="s">
        <v>177</v>
      </c>
      <c r="E169" s="73"/>
      <c r="F169" s="233" t="s">
        <v>342</v>
      </c>
      <c r="G169" s="73"/>
      <c r="H169" s="73"/>
      <c r="I169" s="190"/>
      <c r="J169" s="73"/>
      <c r="K169" s="73"/>
      <c r="L169" s="71"/>
      <c r="M169" s="234"/>
      <c r="N169" s="46"/>
      <c r="O169" s="46"/>
      <c r="P169" s="46"/>
      <c r="Q169" s="46"/>
      <c r="R169" s="46"/>
      <c r="S169" s="46"/>
      <c r="T169" s="94"/>
      <c r="AT169" s="23" t="s">
        <v>177</v>
      </c>
      <c r="AU169" s="23" t="s">
        <v>81</v>
      </c>
    </row>
    <row r="170" s="11" customFormat="1">
      <c r="B170" s="235"/>
      <c r="C170" s="236"/>
      <c r="D170" s="232" t="s">
        <v>182</v>
      </c>
      <c r="E170" s="237" t="s">
        <v>21</v>
      </c>
      <c r="F170" s="238" t="s">
        <v>347</v>
      </c>
      <c r="G170" s="236"/>
      <c r="H170" s="239">
        <v>11714.355</v>
      </c>
      <c r="I170" s="240"/>
      <c r="J170" s="236"/>
      <c r="K170" s="236"/>
      <c r="L170" s="241"/>
      <c r="M170" s="242"/>
      <c r="N170" s="243"/>
      <c r="O170" s="243"/>
      <c r="P170" s="243"/>
      <c r="Q170" s="243"/>
      <c r="R170" s="243"/>
      <c r="S170" s="243"/>
      <c r="T170" s="244"/>
      <c r="AT170" s="245" t="s">
        <v>182</v>
      </c>
      <c r="AU170" s="245" t="s">
        <v>81</v>
      </c>
      <c r="AV170" s="11" t="s">
        <v>81</v>
      </c>
      <c r="AW170" s="11" t="s">
        <v>34</v>
      </c>
      <c r="AX170" s="11" t="s">
        <v>71</v>
      </c>
      <c r="AY170" s="245" t="s">
        <v>168</v>
      </c>
    </row>
    <row r="171" s="12" customFormat="1">
      <c r="B171" s="246"/>
      <c r="C171" s="247"/>
      <c r="D171" s="232" t="s">
        <v>182</v>
      </c>
      <c r="E171" s="248" t="s">
        <v>21</v>
      </c>
      <c r="F171" s="249" t="s">
        <v>184</v>
      </c>
      <c r="G171" s="247"/>
      <c r="H171" s="250">
        <v>11714.355</v>
      </c>
      <c r="I171" s="251"/>
      <c r="J171" s="247"/>
      <c r="K171" s="247"/>
      <c r="L171" s="252"/>
      <c r="M171" s="253"/>
      <c r="N171" s="254"/>
      <c r="O171" s="254"/>
      <c r="P171" s="254"/>
      <c r="Q171" s="254"/>
      <c r="R171" s="254"/>
      <c r="S171" s="254"/>
      <c r="T171" s="255"/>
      <c r="AT171" s="256" t="s">
        <v>182</v>
      </c>
      <c r="AU171" s="256" t="s">
        <v>81</v>
      </c>
      <c r="AV171" s="12" t="s">
        <v>175</v>
      </c>
      <c r="AW171" s="12" t="s">
        <v>34</v>
      </c>
      <c r="AX171" s="12" t="s">
        <v>79</v>
      </c>
      <c r="AY171" s="256" t="s">
        <v>168</v>
      </c>
    </row>
    <row r="172" s="1" customFormat="1" ht="25.5" customHeight="1">
      <c r="B172" s="45"/>
      <c r="C172" s="220" t="s">
        <v>348</v>
      </c>
      <c r="D172" s="220" t="s">
        <v>170</v>
      </c>
      <c r="E172" s="221" t="s">
        <v>349</v>
      </c>
      <c r="F172" s="222" t="s">
        <v>350</v>
      </c>
      <c r="G172" s="223" t="s">
        <v>235</v>
      </c>
      <c r="H172" s="224">
        <v>3269.25</v>
      </c>
      <c r="I172" s="225"/>
      <c r="J172" s="226">
        <f>ROUND(I172*H172,2)</f>
        <v>0</v>
      </c>
      <c r="K172" s="222" t="s">
        <v>174</v>
      </c>
      <c r="L172" s="71"/>
      <c r="M172" s="227" t="s">
        <v>21</v>
      </c>
      <c r="N172" s="228" t="s">
        <v>42</v>
      </c>
      <c r="O172" s="46"/>
      <c r="P172" s="229">
        <f>O172*H172</f>
        <v>0</v>
      </c>
      <c r="Q172" s="229">
        <v>0</v>
      </c>
      <c r="R172" s="229">
        <f>Q172*H172</f>
        <v>0</v>
      </c>
      <c r="S172" s="229">
        <v>0</v>
      </c>
      <c r="T172" s="230">
        <f>S172*H172</f>
        <v>0</v>
      </c>
      <c r="AR172" s="23" t="s">
        <v>175</v>
      </c>
      <c r="AT172" s="23" t="s">
        <v>170</v>
      </c>
      <c r="AU172" s="23" t="s">
        <v>81</v>
      </c>
      <c r="AY172" s="23" t="s">
        <v>168</v>
      </c>
      <c r="BE172" s="231">
        <f>IF(N172="základní",J172,0)</f>
        <v>0</v>
      </c>
      <c r="BF172" s="231">
        <f>IF(N172="snížená",J172,0)</f>
        <v>0</v>
      </c>
      <c r="BG172" s="231">
        <f>IF(N172="zákl. přenesená",J172,0)</f>
        <v>0</v>
      </c>
      <c r="BH172" s="231">
        <f>IF(N172="sníž. přenesená",J172,0)</f>
        <v>0</v>
      </c>
      <c r="BI172" s="231">
        <f>IF(N172="nulová",J172,0)</f>
        <v>0</v>
      </c>
      <c r="BJ172" s="23" t="s">
        <v>79</v>
      </c>
      <c r="BK172" s="231">
        <f>ROUND(I172*H172,2)</f>
        <v>0</v>
      </c>
      <c r="BL172" s="23" t="s">
        <v>175</v>
      </c>
      <c r="BM172" s="23" t="s">
        <v>351</v>
      </c>
    </row>
    <row r="173" s="1" customFormat="1">
      <c r="B173" s="45"/>
      <c r="C173" s="73"/>
      <c r="D173" s="232" t="s">
        <v>177</v>
      </c>
      <c r="E173" s="73"/>
      <c r="F173" s="233" t="s">
        <v>352</v>
      </c>
      <c r="G173" s="73"/>
      <c r="H173" s="73"/>
      <c r="I173" s="190"/>
      <c r="J173" s="73"/>
      <c r="K173" s="73"/>
      <c r="L173" s="71"/>
      <c r="M173" s="234"/>
      <c r="N173" s="46"/>
      <c r="O173" s="46"/>
      <c r="P173" s="46"/>
      <c r="Q173" s="46"/>
      <c r="R173" s="46"/>
      <c r="S173" s="46"/>
      <c r="T173" s="94"/>
      <c r="AT173" s="23" t="s">
        <v>177</v>
      </c>
      <c r="AU173" s="23" t="s">
        <v>81</v>
      </c>
    </row>
    <row r="174" s="1" customFormat="1" ht="25.5" customHeight="1">
      <c r="B174" s="45"/>
      <c r="C174" s="220" t="s">
        <v>353</v>
      </c>
      <c r="D174" s="220" t="s">
        <v>170</v>
      </c>
      <c r="E174" s="221" t="s">
        <v>354</v>
      </c>
      <c r="F174" s="222" t="s">
        <v>355</v>
      </c>
      <c r="G174" s="223" t="s">
        <v>235</v>
      </c>
      <c r="H174" s="224">
        <v>44.100000000000001</v>
      </c>
      <c r="I174" s="225"/>
      <c r="J174" s="226">
        <f>ROUND(I174*H174,2)</f>
        <v>0</v>
      </c>
      <c r="K174" s="222" t="s">
        <v>174</v>
      </c>
      <c r="L174" s="71"/>
      <c r="M174" s="227" t="s">
        <v>21</v>
      </c>
      <c r="N174" s="228" t="s">
        <v>42</v>
      </c>
      <c r="O174" s="46"/>
      <c r="P174" s="229">
        <f>O174*H174</f>
        <v>0</v>
      </c>
      <c r="Q174" s="229">
        <v>0</v>
      </c>
      <c r="R174" s="229">
        <f>Q174*H174</f>
        <v>0</v>
      </c>
      <c r="S174" s="229">
        <v>0</v>
      </c>
      <c r="T174" s="230">
        <f>S174*H174</f>
        <v>0</v>
      </c>
      <c r="AR174" s="23" t="s">
        <v>175</v>
      </c>
      <c r="AT174" s="23" t="s">
        <v>170</v>
      </c>
      <c r="AU174" s="23" t="s">
        <v>81</v>
      </c>
      <c r="AY174" s="23" t="s">
        <v>168</v>
      </c>
      <c r="BE174" s="231">
        <f>IF(N174="základní",J174,0)</f>
        <v>0</v>
      </c>
      <c r="BF174" s="231">
        <f>IF(N174="snížená",J174,0)</f>
        <v>0</v>
      </c>
      <c r="BG174" s="231">
        <f>IF(N174="zákl. přenesená",J174,0)</f>
        <v>0</v>
      </c>
      <c r="BH174" s="231">
        <f>IF(N174="sníž. přenesená",J174,0)</f>
        <v>0</v>
      </c>
      <c r="BI174" s="231">
        <f>IF(N174="nulová",J174,0)</f>
        <v>0</v>
      </c>
      <c r="BJ174" s="23" t="s">
        <v>79</v>
      </c>
      <c r="BK174" s="231">
        <f>ROUND(I174*H174,2)</f>
        <v>0</v>
      </c>
      <c r="BL174" s="23" t="s">
        <v>175</v>
      </c>
      <c r="BM174" s="23" t="s">
        <v>356</v>
      </c>
    </row>
    <row r="175" s="1" customFormat="1">
      <c r="B175" s="45"/>
      <c r="C175" s="73"/>
      <c r="D175" s="232" t="s">
        <v>177</v>
      </c>
      <c r="E175" s="73"/>
      <c r="F175" s="233" t="s">
        <v>352</v>
      </c>
      <c r="G175" s="73"/>
      <c r="H175" s="73"/>
      <c r="I175" s="190"/>
      <c r="J175" s="73"/>
      <c r="K175" s="73"/>
      <c r="L175" s="71"/>
      <c r="M175" s="234"/>
      <c r="N175" s="46"/>
      <c r="O175" s="46"/>
      <c r="P175" s="46"/>
      <c r="Q175" s="46"/>
      <c r="R175" s="46"/>
      <c r="S175" s="46"/>
      <c r="T175" s="94"/>
      <c r="AT175" s="23" t="s">
        <v>177</v>
      </c>
      <c r="AU175" s="23" t="s">
        <v>81</v>
      </c>
    </row>
    <row r="176" s="1" customFormat="1" ht="25.5" customHeight="1">
      <c r="B176" s="45"/>
      <c r="C176" s="220" t="s">
        <v>357</v>
      </c>
      <c r="D176" s="220" t="s">
        <v>170</v>
      </c>
      <c r="E176" s="221" t="s">
        <v>358</v>
      </c>
      <c r="F176" s="222" t="s">
        <v>359</v>
      </c>
      <c r="G176" s="223" t="s">
        <v>235</v>
      </c>
      <c r="H176" s="224">
        <v>1507.3199999999999</v>
      </c>
      <c r="I176" s="225"/>
      <c r="J176" s="226">
        <f>ROUND(I176*H176,2)</f>
        <v>0</v>
      </c>
      <c r="K176" s="222" t="s">
        <v>174</v>
      </c>
      <c r="L176" s="71"/>
      <c r="M176" s="227" t="s">
        <v>21</v>
      </c>
      <c r="N176" s="228" t="s">
        <v>42</v>
      </c>
      <c r="O176" s="46"/>
      <c r="P176" s="229">
        <f>O176*H176</f>
        <v>0</v>
      </c>
      <c r="Q176" s="229">
        <v>0</v>
      </c>
      <c r="R176" s="229">
        <f>Q176*H176</f>
        <v>0</v>
      </c>
      <c r="S176" s="229">
        <v>0</v>
      </c>
      <c r="T176" s="230">
        <f>S176*H176</f>
        <v>0</v>
      </c>
      <c r="AR176" s="23" t="s">
        <v>175</v>
      </c>
      <c r="AT176" s="23" t="s">
        <v>170</v>
      </c>
      <c r="AU176" s="23" t="s">
        <v>81</v>
      </c>
      <c r="AY176" s="23" t="s">
        <v>168</v>
      </c>
      <c r="BE176" s="231">
        <f>IF(N176="základní",J176,0)</f>
        <v>0</v>
      </c>
      <c r="BF176" s="231">
        <f>IF(N176="snížená",J176,0)</f>
        <v>0</v>
      </c>
      <c r="BG176" s="231">
        <f>IF(N176="zákl. přenesená",J176,0)</f>
        <v>0</v>
      </c>
      <c r="BH176" s="231">
        <f>IF(N176="sníž. přenesená",J176,0)</f>
        <v>0</v>
      </c>
      <c r="BI176" s="231">
        <f>IF(N176="nulová",J176,0)</f>
        <v>0</v>
      </c>
      <c r="BJ176" s="23" t="s">
        <v>79</v>
      </c>
      <c r="BK176" s="231">
        <f>ROUND(I176*H176,2)</f>
        <v>0</v>
      </c>
      <c r="BL176" s="23" t="s">
        <v>175</v>
      </c>
      <c r="BM176" s="23" t="s">
        <v>360</v>
      </c>
    </row>
    <row r="177" s="1" customFormat="1">
      <c r="B177" s="45"/>
      <c r="C177" s="73"/>
      <c r="D177" s="232" t="s">
        <v>177</v>
      </c>
      <c r="E177" s="73"/>
      <c r="F177" s="233" t="s">
        <v>352</v>
      </c>
      <c r="G177" s="73"/>
      <c r="H177" s="73"/>
      <c r="I177" s="190"/>
      <c r="J177" s="73"/>
      <c r="K177" s="73"/>
      <c r="L177" s="71"/>
      <c r="M177" s="234"/>
      <c r="N177" s="46"/>
      <c r="O177" s="46"/>
      <c r="P177" s="46"/>
      <c r="Q177" s="46"/>
      <c r="R177" s="46"/>
      <c r="S177" s="46"/>
      <c r="T177" s="94"/>
      <c r="AT177" s="23" t="s">
        <v>177</v>
      </c>
      <c r="AU177" s="23" t="s">
        <v>81</v>
      </c>
    </row>
    <row r="178" s="1" customFormat="1" ht="25.5" customHeight="1">
      <c r="B178" s="45"/>
      <c r="C178" s="220" t="s">
        <v>361</v>
      </c>
      <c r="D178" s="220" t="s">
        <v>170</v>
      </c>
      <c r="E178" s="221" t="s">
        <v>362</v>
      </c>
      <c r="F178" s="222" t="s">
        <v>234</v>
      </c>
      <c r="G178" s="223" t="s">
        <v>235</v>
      </c>
      <c r="H178" s="224">
        <v>3186.3600000000001</v>
      </c>
      <c r="I178" s="225"/>
      <c r="J178" s="226">
        <f>ROUND(I178*H178,2)</f>
        <v>0</v>
      </c>
      <c r="K178" s="222" t="s">
        <v>174</v>
      </c>
      <c r="L178" s="71"/>
      <c r="M178" s="227" t="s">
        <v>21</v>
      </c>
      <c r="N178" s="228" t="s">
        <v>42</v>
      </c>
      <c r="O178" s="46"/>
      <c r="P178" s="229">
        <f>O178*H178</f>
        <v>0</v>
      </c>
      <c r="Q178" s="229">
        <v>0</v>
      </c>
      <c r="R178" s="229">
        <f>Q178*H178</f>
        <v>0</v>
      </c>
      <c r="S178" s="229">
        <v>0</v>
      </c>
      <c r="T178" s="230">
        <f>S178*H178</f>
        <v>0</v>
      </c>
      <c r="AR178" s="23" t="s">
        <v>175</v>
      </c>
      <c r="AT178" s="23" t="s">
        <v>170</v>
      </c>
      <c r="AU178" s="23" t="s">
        <v>81</v>
      </c>
      <c r="AY178" s="23" t="s">
        <v>168</v>
      </c>
      <c r="BE178" s="231">
        <f>IF(N178="základní",J178,0)</f>
        <v>0</v>
      </c>
      <c r="BF178" s="231">
        <f>IF(N178="snížená",J178,0)</f>
        <v>0</v>
      </c>
      <c r="BG178" s="231">
        <f>IF(N178="zákl. přenesená",J178,0)</f>
        <v>0</v>
      </c>
      <c r="BH178" s="231">
        <f>IF(N178="sníž. přenesená",J178,0)</f>
        <v>0</v>
      </c>
      <c r="BI178" s="231">
        <f>IF(N178="nulová",J178,0)</f>
        <v>0</v>
      </c>
      <c r="BJ178" s="23" t="s">
        <v>79</v>
      </c>
      <c r="BK178" s="231">
        <f>ROUND(I178*H178,2)</f>
        <v>0</v>
      </c>
      <c r="BL178" s="23" t="s">
        <v>175</v>
      </c>
      <c r="BM178" s="23" t="s">
        <v>363</v>
      </c>
    </row>
    <row r="179" s="1" customFormat="1">
      <c r="B179" s="45"/>
      <c r="C179" s="73"/>
      <c r="D179" s="232" t="s">
        <v>177</v>
      </c>
      <c r="E179" s="73"/>
      <c r="F179" s="233" t="s">
        <v>352</v>
      </c>
      <c r="G179" s="73"/>
      <c r="H179" s="73"/>
      <c r="I179" s="190"/>
      <c r="J179" s="73"/>
      <c r="K179" s="73"/>
      <c r="L179" s="71"/>
      <c r="M179" s="234"/>
      <c r="N179" s="46"/>
      <c r="O179" s="46"/>
      <c r="P179" s="46"/>
      <c r="Q179" s="46"/>
      <c r="R179" s="46"/>
      <c r="S179" s="46"/>
      <c r="T179" s="94"/>
      <c r="AT179" s="23" t="s">
        <v>177</v>
      </c>
      <c r="AU179" s="23" t="s">
        <v>81</v>
      </c>
    </row>
    <row r="180" s="10" customFormat="1" ht="29.88" customHeight="1">
      <c r="B180" s="204"/>
      <c r="C180" s="205"/>
      <c r="D180" s="206" t="s">
        <v>70</v>
      </c>
      <c r="E180" s="218" t="s">
        <v>364</v>
      </c>
      <c r="F180" s="218" t="s">
        <v>365</v>
      </c>
      <c r="G180" s="205"/>
      <c r="H180" s="205"/>
      <c r="I180" s="208"/>
      <c r="J180" s="219">
        <f>BK180</f>
        <v>0</v>
      </c>
      <c r="K180" s="205"/>
      <c r="L180" s="210"/>
      <c r="M180" s="211"/>
      <c r="N180" s="212"/>
      <c r="O180" s="212"/>
      <c r="P180" s="213">
        <f>SUM(P181:P184)</f>
        <v>0</v>
      </c>
      <c r="Q180" s="212"/>
      <c r="R180" s="213">
        <f>SUM(R181:R184)</f>
        <v>0</v>
      </c>
      <c r="S180" s="212"/>
      <c r="T180" s="214">
        <f>SUM(T181:T184)</f>
        <v>0</v>
      </c>
      <c r="AR180" s="215" t="s">
        <v>79</v>
      </c>
      <c r="AT180" s="216" t="s">
        <v>70</v>
      </c>
      <c r="AU180" s="216" t="s">
        <v>79</v>
      </c>
      <c r="AY180" s="215" t="s">
        <v>168</v>
      </c>
      <c r="BK180" s="217">
        <f>SUM(BK181:BK184)</f>
        <v>0</v>
      </c>
    </row>
    <row r="181" s="1" customFormat="1" ht="25.5" customHeight="1">
      <c r="B181" s="45"/>
      <c r="C181" s="220" t="s">
        <v>366</v>
      </c>
      <c r="D181" s="220" t="s">
        <v>170</v>
      </c>
      <c r="E181" s="221" t="s">
        <v>367</v>
      </c>
      <c r="F181" s="222" t="s">
        <v>368</v>
      </c>
      <c r="G181" s="223" t="s">
        <v>235</v>
      </c>
      <c r="H181" s="224">
        <v>2280.3099999999999</v>
      </c>
      <c r="I181" s="225"/>
      <c r="J181" s="226">
        <f>ROUND(I181*H181,2)</f>
        <v>0</v>
      </c>
      <c r="K181" s="222" t="s">
        <v>174</v>
      </c>
      <c r="L181" s="71"/>
      <c r="M181" s="227" t="s">
        <v>21</v>
      </c>
      <c r="N181" s="228" t="s">
        <v>42</v>
      </c>
      <c r="O181" s="46"/>
      <c r="P181" s="229">
        <f>O181*H181</f>
        <v>0</v>
      </c>
      <c r="Q181" s="229">
        <v>0</v>
      </c>
      <c r="R181" s="229">
        <f>Q181*H181</f>
        <v>0</v>
      </c>
      <c r="S181" s="229">
        <v>0</v>
      </c>
      <c r="T181" s="230">
        <f>S181*H181</f>
        <v>0</v>
      </c>
      <c r="AR181" s="23" t="s">
        <v>175</v>
      </c>
      <c r="AT181" s="23" t="s">
        <v>170</v>
      </c>
      <c r="AU181" s="23" t="s">
        <v>81</v>
      </c>
      <c r="AY181" s="23" t="s">
        <v>168</v>
      </c>
      <c r="BE181" s="231">
        <f>IF(N181="základní",J181,0)</f>
        <v>0</v>
      </c>
      <c r="BF181" s="231">
        <f>IF(N181="snížená",J181,0)</f>
        <v>0</v>
      </c>
      <c r="BG181" s="231">
        <f>IF(N181="zákl. přenesená",J181,0)</f>
        <v>0</v>
      </c>
      <c r="BH181" s="231">
        <f>IF(N181="sníž. přenesená",J181,0)</f>
        <v>0</v>
      </c>
      <c r="BI181" s="231">
        <f>IF(N181="nulová",J181,0)</f>
        <v>0</v>
      </c>
      <c r="BJ181" s="23" t="s">
        <v>79</v>
      </c>
      <c r="BK181" s="231">
        <f>ROUND(I181*H181,2)</f>
        <v>0</v>
      </c>
      <c r="BL181" s="23" t="s">
        <v>175</v>
      </c>
      <c r="BM181" s="23" t="s">
        <v>369</v>
      </c>
    </row>
    <row r="182" s="1" customFormat="1">
      <c r="B182" s="45"/>
      <c r="C182" s="73"/>
      <c r="D182" s="232" t="s">
        <v>177</v>
      </c>
      <c r="E182" s="73"/>
      <c r="F182" s="233" t="s">
        <v>370</v>
      </c>
      <c r="G182" s="73"/>
      <c r="H182" s="73"/>
      <c r="I182" s="190"/>
      <c r="J182" s="73"/>
      <c r="K182" s="73"/>
      <c r="L182" s="71"/>
      <c r="M182" s="234"/>
      <c r="N182" s="46"/>
      <c r="O182" s="46"/>
      <c r="P182" s="46"/>
      <c r="Q182" s="46"/>
      <c r="R182" s="46"/>
      <c r="S182" s="46"/>
      <c r="T182" s="94"/>
      <c r="AT182" s="23" t="s">
        <v>177</v>
      </c>
      <c r="AU182" s="23" t="s">
        <v>81</v>
      </c>
    </row>
    <row r="183" s="1" customFormat="1" ht="38.25" customHeight="1">
      <c r="B183" s="45"/>
      <c r="C183" s="220" t="s">
        <v>371</v>
      </c>
      <c r="D183" s="220" t="s">
        <v>170</v>
      </c>
      <c r="E183" s="221" t="s">
        <v>372</v>
      </c>
      <c r="F183" s="222" t="s">
        <v>373</v>
      </c>
      <c r="G183" s="223" t="s">
        <v>235</v>
      </c>
      <c r="H183" s="224">
        <v>2280.3099999999999</v>
      </c>
      <c r="I183" s="225"/>
      <c r="J183" s="226">
        <f>ROUND(I183*H183,2)</f>
        <v>0</v>
      </c>
      <c r="K183" s="222" t="s">
        <v>174</v>
      </c>
      <c r="L183" s="71"/>
      <c r="M183" s="227" t="s">
        <v>21</v>
      </c>
      <c r="N183" s="228" t="s">
        <v>42</v>
      </c>
      <c r="O183" s="46"/>
      <c r="P183" s="229">
        <f>O183*H183</f>
        <v>0</v>
      </c>
      <c r="Q183" s="229">
        <v>0</v>
      </c>
      <c r="R183" s="229">
        <f>Q183*H183</f>
        <v>0</v>
      </c>
      <c r="S183" s="229">
        <v>0</v>
      </c>
      <c r="T183" s="230">
        <f>S183*H183</f>
        <v>0</v>
      </c>
      <c r="AR183" s="23" t="s">
        <v>175</v>
      </c>
      <c r="AT183" s="23" t="s">
        <v>170</v>
      </c>
      <c r="AU183" s="23" t="s">
        <v>81</v>
      </c>
      <c r="AY183" s="23" t="s">
        <v>168</v>
      </c>
      <c r="BE183" s="231">
        <f>IF(N183="základní",J183,0)</f>
        <v>0</v>
      </c>
      <c r="BF183" s="231">
        <f>IF(N183="snížená",J183,0)</f>
        <v>0</v>
      </c>
      <c r="BG183" s="231">
        <f>IF(N183="zákl. přenesená",J183,0)</f>
        <v>0</v>
      </c>
      <c r="BH183" s="231">
        <f>IF(N183="sníž. přenesená",J183,0)</f>
        <v>0</v>
      </c>
      <c r="BI183" s="231">
        <f>IF(N183="nulová",J183,0)</f>
        <v>0</v>
      </c>
      <c r="BJ183" s="23" t="s">
        <v>79</v>
      </c>
      <c r="BK183" s="231">
        <f>ROUND(I183*H183,2)</f>
        <v>0</v>
      </c>
      <c r="BL183" s="23" t="s">
        <v>175</v>
      </c>
      <c r="BM183" s="23" t="s">
        <v>374</v>
      </c>
    </row>
    <row r="184" s="1" customFormat="1">
      <c r="B184" s="45"/>
      <c r="C184" s="73"/>
      <c r="D184" s="232" t="s">
        <v>177</v>
      </c>
      <c r="E184" s="73"/>
      <c r="F184" s="233" t="s">
        <v>370</v>
      </c>
      <c r="G184" s="73"/>
      <c r="H184" s="73"/>
      <c r="I184" s="190"/>
      <c r="J184" s="73"/>
      <c r="K184" s="73"/>
      <c r="L184" s="71"/>
      <c r="M184" s="267"/>
      <c r="N184" s="268"/>
      <c r="O184" s="268"/>
      <c r="P184" s="268"/>
      <c r="Q184" s="268"/>
      <c r="R184" s="268"/>
      <c r="S184" s="268"/>
      <c r="T184" s="269"/>
      <c r="AT184" s="23" t="s">
        <v>177</v>
      </c>
      <c r="AU184" s="23" t="s">
        <v>81</v>
      </c>
    </row>
    <row r="185" s="1" customFormat="1" ht="6.96" customHeight="1">
      <c r="B185" s="66"/>
      <c r="C185" s="67"/>
      <c r="D185" s="67"/>
      <c r="E185" s="67"/>
      <c r="F185" s="67"/>
      <c r="G185" s="67"/>
      <c r="H185" s="67"/>
      <c r="I185" s="165"/>
      <c r="J185" s="67"/>
      <c r="K185" s="67"/>
      <c r="L185" s="71"/>
    </row>
  </sheetData>
  <sheetProtection sheet="1" autoFilter="0" formatColumns="0" formatRows="0" objects="1" scenarios="1" spinCount="100000" saltValue="/IZjkx/EITky/JR8wTX6hKktApEKUcR3oSFF8Kpabpss/1H2JTrz7ML+xk5Mt5J8q5ZQhnbUhVIF6nMHiNCEpA==" hashValue="MVJjYJw/mHTXJtw/rZ3+UozVO/nD33TGIVShl3B8sWB4CrjXitlnzTQvBx6CGAuEDC4f6kUjezQe9w6Tj2kICA==" algorithmName="SHA-512" password="CC35"/>
  <autoFilter ref="C81:K184"/>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0.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6" customWidth="1"/>
    <col min="2" max="2" width="1.664063" style="286" customWidth="1"/>
    <col min="3" max="4" width="5" style="286" customWidth="1"/>
    <col min="5" max="5" width="11.67" style="286" customWidth="1"/>
    <col min="6" max="6" width="9.17" style="286" customWidth="1"/>
    <col min="7" max="7" width="5" style="286" customWidth="1"/>
    <col min="8" max="8" width="77.83" style="286" customWidth="1"/>
    <col min="9" max="10" width="20" style="286" customWidth="1"/>
    <col min="11" max="11" width="1.664063" style="286" customWidth="1"/>
  </cols>
  <sheetData>
    <row r="1" ht="37.5" customHeight="1"/>
    <row r="2" ht="7.5" customHeight="1">
      <c r="B2" s="287"/>
      <c r="C2" s="288"/>
      <c r="D2" s="288"/>
      <c r="E2" s="288"/>
      <c r="F2" s="288"/>
      <c r="G2" s="288"/>
      <c r="H2" s="288"/>
      <c r="I2" s="288"/>
      <c r="J2" s="288"/>
      <c r="K2" s="289"/>
    </row>
    <row r="3" s="14" customFormat="1" ht="45" customHeight="1">
      <c r="B3" s="290"/>
      <c r="C3" s="291" t="s">
        <v>2388</v>
      </c>
      <c r="D3" s="291"/>
      <c r="E3" s="291"/>
      <c r="F3" s="291"/>
      <c r="G3" s="291"/>
      <c r="H3" s="291"/>
      <c r="I3" s="291"/>
      <c r="J3" s="291"/>
      <c r="K3" s="292"/>
    </row>
    <row r="4" ht="25.5" customHeight="1">
      <c r="B4" s="293"/>
      <c r="C4" s="294" t="s">
        <v>2389</v>
      </c>
      <c r="D4" s="294"/>
      <c r="E4" s="294"/>
      <c r="F4" s="294"/>
      <c r="G4" s="294"/>
      <c r="H4" s="294"/>
      <c r="I4" s="294"/>
      <c r="J4" s="294"/>
      <c r="K4" s="295"/>
    </row>
    <row r="5" ht="5.25" customHeight="1">
      <c r="B5" s="293"/>
      <c r="C5" s="296"/>
      <c r="D5" s="296"/>
      <c r="E5" s="296"/>
      <c r="F5" s="296"/>
      <c r="G5" s="296"/>
      <c r="H5" s="296"/>
      <c r="I5" s="296"/>
      <c r="J5" s="296"/>
      <c r="K5" s="295"/>
    </row>
    <row r="6" ht="15" customHeight="1">
      <c r="B6" s="293"/>
      <c r="C6" s="297" t="s">
        <v>2390</v>
      </c>
      <c r="D6" s="297"/>
      <c r="E6" s="297"/>
      <c r="F6" s="297"/>
      <c r="G6" s="297"/>
      <c r="H6" s="297"/>
      <c r="I6" s="297"/>
      <c r="J6" s="297"/>
      <c r="K6" s="295"/>
    </row>
    <row r="7" ht="15" customHeight="1">
      <c r="B7" s="298"/>
      <c r="C7" s="297" t="s">
        <v>2391</v>
      </c>
      <c r="D7" s="297"/>
      <c r="E7" s="297"/>
      <c r="F7" s="297"/>
      <c r="G7" s="297"/>
      <c r="H7" s="297"/>
      <c r="I7" s="297"/>
      <c r="J7" s="297"/>
      <c r="K7" s="295"/>
    </row>
    <row r="8" ht="12.75" customHeight="1">
      <c r="B8" s="298"/>
      <c r="C8" s="297"/>
      <c r="D8" s="297"/>
      <c r="E8" s="297"/>
      <c r="F8" s="297"/>
      <c r="G8" s="297"/>
      <c r="H8" s="297"/>
      <c r="I8" s="297"/>
      <c r="J8" s="297"/>
      <c r="K8" s="295"/>
    </row>
    <row r="9" ht="15" customHeight="1">
      <c r="B9" s="298"/>
      <c r="C9" s="297" t="s">
        <v>2392</v>
      </c>
      <c r="D9" s="297"/>
      <c r="E9" s="297"/>
      <c r="F9" s="297"/>
      <c r="G9" s="297"/>
      <c r="H9" s="297"/>
      <c r="I9" s="297"/>
      <c r="J9" s="297"/>
      <c r="K9" s="295"/>
    </row>
    <row r="10" ht="15" customHeight="1">
      <c r="B10" s="298"/>
      <c r="C10" s="297"/>
      <c r="D10" s="297" t="s">
        <v>2393</v>
      </c>
      <c r="E10" s="297"/>
      <c r="F10" s="297"/>
      <c r="G10" s="297"/>
      <c r="H10" s="297"/>
      <c r="I10" s="297"/>
      <c r="J10" s="297"/>
      <c r="K10" s="295"/>
    </row>
    <row r="11" ht="15" customHeight="1">
      <c r="B11" s="298"/>
      <c r="C11" s="299"/>
      <c r="D11" s="297" t="s">
        <v>2394</v>
      </c>
      <c r="E11" s="297"/>
      <c r="F11" s="297"/>
      <c r="G11" s="297"/>
      <c r="H11" s="297"/>
      <c r="I11" s="297"/>
      <c r="J11" s="297"/>
      <c r="K11" s="295"/>
    </row>
    <row r="12" ht="12.75" customHeight="1">
      <c r="B12" s="298"/>
      <c r="C12" s="299"/>
      <c r="D12" s="299"/>
      <c r="E12" s="299"/>
      <c r="F12" s="299"/>
      <c r="G12" s="299"/>
      <c r="H12" s="299"/>
      <c r="I12" s="299"/>
      <c r="J12" s="299"/>
      <c r="K12" s="295"/>
    </row>
    <row r="13" ht="15" customHeight="1">
      <c r="B13" s="298"/>
      <c r="C13" s="299"/>
      <c r="D13" s="297" t="s">
        <v>2395</v>
      </c>
      <c r="E13" s="297"/>
      <c r="F13" s="297"/>
      <c r="G13" s="297"/>
      <c r="H13" s="297"/>
      <c r="I13" s="297"/>
      <c r="J13" s="297"/>
      <c r="K13" s="295"/>
    </row>
    <row r="14" ht="15" customHeight="1">
      <c r="B14" s="298"/>
      <c r="C14" s="299"/>
      <c r="D14" s="297" t="s">
        <v>2396</v>
      </c>
      <c r="E14" s="297"/>
      <c r="F14" s="297"/>
      <c r="G14" s="297"/>
      <c r="H14" s="297"/>
      <c r="I14" s="297"/>
      <c r="J14" s="297"/>
      <c r="K14" s="295"/>
    </row>
    <row r="15" ht="15" customHeight="1">
      <c r="B15" s="298"/>
      <c r="C15" s="299"/>
      <c r="D15" s="297" t="s">
        <v>2397</v>
      </c>
      <c r="E15" s="297"/>
      <c r="F15" s="297"/>
      <c r="G15" s="297"/>
      <c r="H15" s="297"/>
      <c r="I15" s="297"/>
      <c r="J15" s="297"/>
      <c r="K15" s="295"/>
    </row>
    <row r="16" ht="15" customHeight="1">
      <c r="B16" s="298"/>
      <c r="C16" s="299"/>
      <c r="D16" s="299"/>
      <c r="E16" s="300" t="s">
        <v>78</v>
      </c>
      <c r="F16" s="297" t="s">
        <v>2398</v>
      </c>
      <c r="G16" s="297"/>
      <c r="H16" s="297"/>
      <c r="I16" s="297"/>
      <c r="J16" s="297"/>
      <c r="K16" s="295"/>
    </row>
    <row r="17" ht="15" customHeight="1">
      <c r="B17" s="298"/>
      <c r="C17" s="299"/>
      <c r="D17" s="299"/>
      <c r="E17" s="300" t="s">
        <v>2399</v>
      </c>
      <c r="F17" s="297" t="s">
        <v>2400</v>
      </c>
      <c r="G17" s="297"/>
      <c r="H17" s="297"/>
      <c r="I17" s="297"/>
      <c r="J17" s="297"/>
      <c r="K17" s="295"/>
    </row>
    <row r="18" ht="15" customHeight="1">
      <c r="B18" s="298"/>
      <c r="C18" s="299"/>
      <c r="D18" s="299"/>
      <c r="E18" s="300" t="s">
        <v>2401</v>
      </c>
      <c r="F18" s="297" t="s">
        <v>2402</v>
      </c>
      <c r="G18" s="297"/>
      <c r="H18" s="297"/>
      <c r="I18" s="297"/>
      <c r="J18" s="297"/>
      <c r="K18" s="295"/>
    </row>
    <row r="19" ht="15" customHeight="1">
      <c r="B19" s="298"/>
      <c r="C19" s="299"/>
      <c r="D19" s="299"/>
      <c r="E19" s="300" t="s">
        <v>2403</v>
      </c>
      <c r="F19" s="297" t="s">
        <v>2404</v>
      </c>
      <c r="G19" s="297"/>
      <c r="H19" s="297"/>
      <c r="I19" s="297"/>
      <c r="J19" s="297"/>
      <c r="K19" s="295"/>
    </row>
    <row r="20" ht="15" customHeight="1">
      <c r="B20" s="298"/>
      <c r="C20" s="299"/>
      <c r="D20" s="299"/>
      <c r="E20" s="300" t="s">
        <v>2405</v>
      </c>
      <c r="F20" s="297" t="s">
        <v>948</v>
      </c>
      <c r="G20" s="297"/>
      <c r="H20" s="297"/>
      <c r="I20" s="297"/>
      <c r="J20" s="297"/>
      <c r="K20" s="295"/>
    </row>
    <row r="21" ht="15" customHeight="1">
      <c r="B21" s="298"/>
      <c r="C21" s="299"/>
      <c r="D21" s="299"/>
      <c r="E21" s="300" t="s">
        <v>2406</v>
      </c>
      <c r="F21" s="297" t="s">
        <v>2407</v>
      </c>
      <c r="G21" s="297"/>
      <c r="H21" s="297"/>
      <c r="I21" s="297"/>
      <c r="J21" s="297"/>
      <c r="K21" s="295"/>
    </row>
    <row r="22" ht="12.75" customHeight="1">
      <c r="B22" s="298"/>
      <c r="C22" s="299"/>
      <c r="D22" s="299"/>
      <c r="E22" s="299"/>
      <c r="F22" s="299"/>
      <c r="G22" s="299"/>
      <c r="H22" s="299"/>
      <c r="I22" s="299"/>
      <c r="J22" s="299"/>
      <c r="K22" s="295"/>
    </row>
    <row r="23" ht="15" customHeight="1">
      <c r="B23" s="298"/>
      <c r="C23" s="297" t="s">
        <v>2408</v>
      </c>
      <c r="D23" s="297"/>
      <c r="E23" s="297"/>
      <c r="F23" s="297"/>
      <c r="G23" s="297"/>
      <c r="H23" s="297"/>
      <c r="I23" s="297"/>
      <c r="J23" s="297"/>
      <c r="K23" s="295"/>
    </row>
    <row r="24" ht="15" customHeight="1">
      <c r="B24" s="298"/>
      <c r="C24" s="297" t="s">
        <v>2409</v>
      </c>
      <c r="D24" s="297"/>
      <c r="E24" s="297"/>
      <c r="F24" s="297"/>
      <c r="G24" s="297"/>
      <c r="H24" s="297"/>
      <c r="I24" s="297"/>
      <c r="J24" s="297"/>
      <c r="K24" s="295"/>
    </row>
    <row r="25" ht="15" customHeight="1">
      <c r="B25" s="298"/>
      <c r="C25" s="297"/>
      <c r="D25" s="297" t="s">
        <v>2410</v>
      </c>
      <c r="E25" s="297"/>
      <c r="F25" s="297"/>
      <c r="G25" s="297"/>
      <c r="H25" s="297"/>
      <c r="I25" s="297"/>
      <c r="J25" s="297"/>
      <c r="K25" s="295"/>
    </row>
    <row r="26" ht="15" customHeight="1">
      <c r="B26" s="298"/>
      <c r="C26" s="299"/>
      <c r="D26" s="297" t="s">
        <v>2411</v>
      </c>
      <c r="E26" s="297"/>
      <c r="F26" s="297"/>
      <c r="G26" s="297"/>
      <c r="H26" s="297"/>
      <c r="I26" s="297"/>
      <c r="J26" s="297"/>
      <c r="K26" s="295"/>
    </row>
    <row r="27" ht="12.75" customHeight="1">
      <c r="B27" s="298"/>
      <c r="C27" s="299"/>
      <c r="D27" s="299"/>
      <c r="E27" s="299"/>
      <c r="F27" s="299"/>
      <c r="G27" s="299"/>
      <c r="H27" s="299"/>
      <c r="I27" s="299"/>
      <c r="J27" s="299"/>
      <c r="K27" s="295"/>
    </row>
    <row r="28" ht="15" customHeight="1">
      <c r="B28" s="298"/>
      <c r="C28" s="299"/>
      <c r="D28" s="297" t="s">
        <v>2412</v>
      </c>
      <c r="E28" s="297"/>
      <c r="F28" s="297"/>
      <c r="G28" s="297"/>
      <c r="H28" s="297"/>
      <c r="I28" s="297"/>
      <c r="J28" s="297"/>
      <c r="K28" s="295"/>
    </row>
    <row r="29" ht="15" customHeight="1">
      <c r="B29" s="298"/>
      <c r="C29" s="299"/>
      <c r="D29" s="297" t="s">
        <v>2413</v>
      </c>
      <c r="E29" s="297"/>
      <c r="F29" s="297"/>
      <c r="G29" s="297"/>
      <c r="H29" s="297"/>
      <c r="I29" s="297"/>
      <c r="J29" s="297"/>
      <c r="K29" s="295"/>
    </row>
    <row r="30" ht="12.75" customHeight="1">
      <c r="B30" s="298"/>
      <c r="C30" s="299"/>
      <c r="D30" s="299"/>
      <c r="E30" s="299"/>
      <c r="F30" s="299"/>
      <c r="G30" s="299"/>
      <c r="H30" s="299"/>
      <c r="I30" s="299"/>
      <c r="J30" s="299"/>
      <c r="K30" s="295"/>
    </row>
    <row r="31" ht="15" customHeight="1">
      <c r="B31" s="298"/>
      <c r="C31" s="299"/>
      <c r="D31" s="297" t="s">
        <v>2414</v>
      </c>
      <c r="E31" s="297"/>
      <c r="F31" s="297"/>
      <c r="G31" s="297"/>
      <c r="H31" s="297"/>
      <c r="I31" s="297"/>
      <c r="J31" s="297"/>
      <c r="K31" s="295"/>
    </row>
    <row r="32" ht="15" customHeight="1">
      <c r="B32" s="298"/>
      <c r="C32" s="299"/>
      <c r="D32" s="297" t="s">
        <v>2415</v>
      </c>
      <c r="E32" s="297"/>
      <c r="F32" s="297"/>
      <c r="G32" s="297"/>
      <c r="H32" s="297"/>
      <c r="I32" s="297"/>
      <c r="J32" s="297"/>
      <c r="K32" s="295"/>
    </row>
    <row r="33" ht="15" customHeight="1">
      <c r="B33" s="298"/>
      <c r="C33" s="299"/>
      <c r="D33" s="297" t="s">
        <v>2416</v>
      </c>
      <c r="E33" s="297"/>
      <c r="F33" s="297"/>
      <c r="G33" s="297"/>
      <c r="H33" s="297"/>
      <c r="I33" s="297"/>
      <c r="J33" s="297"/>
      <c r="K33" s="295"/>
    </row>
    <row r="34" ht="15" customHeight="1">
      <c r="B34" s="298"/>
      <c r="C34" s="299"/>
      <c r="D34" s="297"/>
      <c r="E34" s="301" t="s">
        <v>153</v>
      </c>
      <c r="F34" s="297"/>
      <c r="G34" s="297" t="s">
        <v>2417</v>
      </c>
      <c r="H34" s="297"/>
      <c r="I34" s="297"/>
      <c r="J34" s="297"/>
      <c r="K34" s="295"/>
    </row>
    <row r="35" ht="30.75" customHeight="1">
      <c r="B35" s="298"/>
      <c r="C35" s="299"/>
      <c r="D35" s="297"/>
      <c r="E35" s="301" t="s">
        <v>2418</v>
      </c>
      <c r="F35" s="297"/>
      <c r="G35" s="297" t="s">
        <v>2419</v>
      </c>
      <c r="H35" s="297"/>
      <c r="I35" s="297"/>
      <c r="J35" s="297"/>
      <c r="K35" s="295"/>
    </row>
    <row r="36" ht="15" customHeight="1">
      <c r="B36" s="298"/>
      <c r="C36" s="299"/>
      <c r="D36" s="297"/>
      <c r="E36" s="301" t="s">
        <v>52</v>
      </c>
      <c r="F36" s="297"/>
      <c r="G36" s="297" t="s">
        <v>2420</v>
      </c>
      <c r="H36" s="297"/>
      <c r="I36" s="297"/>
      <c r="J36" s="297"/>
      <c r="K36" s="295"/>
    </row>
    <row r="37" ht="15" customHeight="1">
      <c r="B37" s="298"/>
      <c r="C37" s="299"/>
      <c r="D37" s="297"/>
      <c r="E37" s="301" t="s">
        <v>154</v>
      </c>
      <c r="F37" s="297"/>
      <c r="G37" s="297" t="s">
        <v>2421</v>
      </c>
      <c r="H37" s="297"/>
      <c r="I37" s="297"/>
      <c r="J37" s="297"/>
      <c r="K37" s="295"/>
    </row>
    <row r="38" ht="15" customHeight="1">
      <c r="B38" s="298"/>
      <c r="C38" s="299"/>
      <c r="D38" s="297"/>
      <c r="E38" s="301" t="s">
        <v>155</v>
      </c>
      <c r="F38" s="297"/>
      <c r="G38" s="297" t="s">
        <v>2422</v>
      </c>
      <c r="H38" s="297"/>
      <c r="I38" s="297"/>
      <c r="J38" s="297"/>
      <c r="K38" s="295"/>
    </row>
    <row r="39" ht="15" customHeight="1">
      <c r="B39" s="298"/>
      <c r="C39" s="299"/>
      <c r="D39" s="297"/>
      <c r="E39" s="301" t="s">
        <v>156</v>
      </c>
      <c r="F39" s="297"/>
      <c r="G39" s="297" t="s">
        <v>2423</v>
      </c>
      <c r="H39" s="297"/>
      <c r="I39" s="297"/>
      <c r="J39" s="297"/>
      <c r="K39" s="295"/>
    </row>
    <row r="40" ht="15" customHeight="1">
      <c r="B40" s="298"/>
      <c r="C40" s="299"/>
      <c r="D40" s="297"/>
      <c r="E40" s="301" t="s">
        <v>2424</v>
      </c>
      <c r="F40" s="297"/>
      <c r="G40" s="297" t="s">
        <v>2425</v>
      </c>
      <c r="H40" s="297"/>
      <c r="I40" s="297"/>
      <c r="J40" s="297"/>
      <c r="K40" s="295"/>
    </row>
    <row r="41" ht="15" customHeight="1">
      <c r="B41" s="298"/>
      <c r="C41" s="299"/>
      <c r="D41" s="297"/>
      <c r="E41" s="301"/>
      <c r="F41" s="297"/>
      <c r="G41" s="297" t="s">
        <v>2426</v>
      </c>
      <c r="H41" s="297"/>
      <c r="I41" s="297"/>
      <c r="J41" s="297"/>
      <c r="K41" s="295"/>
    </row>
    <row r="42" ht="15" customHeight="1">
      <c r="B42" s="298"/>
      <c r="C42" s="299"/>
      <c r="D42" s="297"/>
      <c r="E42" s="301" t="s">
        <v>2427</v>
      </c>
      <c r="F42" s="297"/>
      <c r="G42" s="297" t="s">
        <v>2428</v>
      </c>
      <c r="H42" s="297"/>
      <c r="I42" s="297"/>
      <c r="J42" s="297"/>
      <c r="K42" s="295"/>
    </row>
    <row r="43" ht="15" customHeight="1">
      <c r="B43" s="298"/>
      <c r="C43" s="299"/>
      <c r="D43" s="297"/>
      <c r="E43" s="301" t="s">
        <v>158</v>
      </c>
      <c r="F43" s="297"/>
      <c r="G43" s="297" t="s">
        <v>2429</v>
      </c>
      <c r="H43" s="297"/>
      <c r="I43" s="297"/>
      <c r="J43" s="297"/>
      <c r="K43" s="295"/>
    </row>
    <row r="44" ht="12.75" customHeight="1">
      <c r="B44" s="298"/>
      <c r="C44" s="299"/>
      <c r="D44" s="297"/>
      <c r="E44" s="297"/>
      <c r="F44" s="297"/>
      <c r="G44" s="297"/>
      <c r="H44" s="297"/>
      <c r="I44" s="297"/>
      <c r="J44" s="297"/>
      <c r="K44" s="295"/>
    </row>
    <row r="45" ht="15" customHeight="1">
      <c r="B45" s="298"/>
      <c r="C45" s="299"/>
      <c r="D45" s="297" t="s">
        <v>2430</v>
      </c>
      <c r="E45" s="297"/>
      <c r="F45" s="297"/>
      <c r="G45" s="297"/>
      <c r="H45" s="297"/>
      <c r="I45" s="297"/>
      <c r="J45" s="297"/>
      <c r="K45" s="295"/>
    </row>
    <row r="46" ht="15" customHeight="1">
      <c r="B46" s="298"/>
      <c r="C46" s="299"/>
      <c r="D46" s="299"/>
      <c r="E46" s="297" t="s">
        <v>2431</v>
      </c>
      <c r="F46" s="297"/>
      <c r="G46" s="297"/>
      <c r="H46" s="297"/>
      <c r="I46" s="297"/>
      <c r="J46" s="297"/>
      <c r="K46" s="295"/>
    </row>
    <row r="47" ht="15" customHeight="1">
      <c r="B47" s="298"/>
      <c r="C47" s="299"/>
      <c r="D47" s="299"/>
      <c r="E47" s="297" t="s">
        <v>2432</v>
      </c>
      <c r="F47" s="297"/>
      <c r="G47" s="297"/>
      <c r="H47" s="297"/>
      <c r="I47" s="297"/>
      <c r="J47" s="297"/>
      <c r="K47" s="295"/>
    </row>
    <row r="48" ht="15" customHeight="1">
      <c r="B48" s="298"/>
      <c r="C48" s="299"/>
      <c r="D48" s="299"/>
      <c r="E48" s="297" t="s">
        <v>2433</v>
      </c>
      <c r="F48" s="297"/>
      <c r="G48" s="297"/>
      <c r="H48" s="297"/>
      <c r="I48" s="297"/>
      <c r="J48" s="297"/>
      <c r="K48" s="295"/>
    </row>
    <row r="49" ht="15" customHeight="1">
      <c r="B49" s="298"/>
      <c r="C49" s="299"/>
      <c r="D49" s="297" t="s">
        <v>2434</v>
      </c>
      <c r="E49" s="297"/>
      <c r="F49" s="297"/>
      <c r="G49" s="297"/>
      <c r="H49" s="297"/>
      <c r="I49" s="297"/>
      <c r="J49" s="297"/>
      <c r="K49" s="295"/>
    </row>
    <row r="50" ht="25.5" customHeight="1">
      <c r="B50" s="293"/>
      <c r="C50" s="294" t="s">
        <v>2435</v>
      </c>
      <c r="D50" s="294"/>
      <c r="E50" s="294"/>
      <c r="F50" s="294"/>
      <c r="G50" s="294"/>
      <c r="H50" s="294"/>
      <c r="I50" s="294"/>
      <c r="J50" s="294"/>
      <c r="K50" s="295"/>
    </row>
    <row r="51" ht="5.25" customHeight="1">
      <c r="B51" s="293"/>
      <c r="C51" s="296"/>
      <c r="D51" s="296"/>
      <c r="E51" s="296"/>
      <c r="F51" s="296"/>
      <c r="G51" s="296"/>
      <c r="H51" s="296"/>
      <c r="I51" s="296"/>
      <c r="J51" s="296"/>
      <c r="K51" s="295"/>
    </row>
    <row r="52" ht="15" customHeight="1">
      <c r="B52" s="293"/>
      <c r="C52" s="297" t="s">
        <v>2436</v>
      </c>
      <c r="D52" s="297"/>
      <c r="E52" s="297"/>
      <c r="F52" s="297"/>
      <c r="G52" s="297"/>
      <c r="H52" s="297"/>
      <c r="I52" s="297"/>
      <c r="J52" s="297"/>
      <c r="K52" s="295"/>
    </row>
    <row r="53" ht="15" customHeight="1">
      <c r="B53" s="293"/>
      <c r="C53" s="297" t="s">
        <v>2437</v>
      </c>
      <c r="D53" s="297"/>
      <c r="E53" s="297"/>
      <c r="F53" s="297"/>
      <c r="G53" s="297"/>
      <c r="H53" s="297"/>
      <c r="I53" s="297"/>
      <c r="J53" s="297"/>
      <c r="K53" s="295"/>
    </row>
    <row r="54" ht="12.75" customHeight="1">
      <c r="B54" s="293"/>
      <c r="C54" s="297"/>
      <c r="D54" s="297"/>
      <c r="E54" s="297"/>
      <c r="F54" s="297"/>
      <c r="G54" s="297"/>
      <c r="H54" s="297"/>
      <c r="I54" s="297"/>
      <c r="J54" s="297"/>
      <c r="K54" s="295"/>
    </row>
    <row r="55" ht="15" customHeight="1">
      <c r="B55" s="293"/>
      <c r="C55" s="297" t="s">
        <v>2438</v>
      </c>
      <c r="D55" s="297"/>
      <c r="E55" s="297"/>
      <c r="F55" s="297"/>
      <c r="G55" s="297"/>
      <c r="H55" s="297"/>
      <c r="I55" s="297"/>
      <c r="J55" s="297"/>
      <c r="K55" s="295"/>
    </row>
    <row r="56" ht="15" customHeight="1">
      <c r="B56" s="293"/>
      <c r="C56" s="299"/>
      <c r="D56" s="297" t="s">
        <v>2439</v>
      </c>
      <c r="E56" s="297"/>
      <c r="F56" s="297"/>
      <c r="G56" s="297"/>
      <c r="H56" s="297"/>
      <c r="I56" s="297"/>
      <c r="J56" s="297"/>
      <c r="K56" s="295"/>
    </row>
    <row r="57" ht="15" customHeight="1">
      <c r="B57" s="293"/>
      <c r="C57" s="299"/>
      <c r="D57" s="297" t="s">
        <v>2440</v>
      </c>
      <c r="E57" s="297"/>
      <c r="F57" s="297"/>
      <c r="G57" s="297"/>
      <c r="H57" s="297"/>
      <c r="I57" s="297"/>
      <c r="J57" s="297"/>
      <c r="K57" s="295"/>
    </row>
    <row r="58" ht="15" customHeight="1">
      <c r="B58" s="293"/>
      <c r="C58" s="299"/>
      <c r="D58" s="297" t="s">
        <v>2441</v>
      </c>
      <c r="E58" s="297"/>
      <c r="F58" s="297"/>
      <c r="G58" s="297"/>
      <c r="H58" s="297"/>
      <c r="I58" s="297"/>
      <c r="J58" s="297"/>
      <c r="K58" s="295"/>
    </row>
    <row r="59" ht="15" customHeight="1">
      <c r="B59" s="293"/>
      <c r="C59" s="299"/>
      <c r="D59" s="297" t="s">
        <v>2442</v>
      </c>
      <c r="E59" s="297"/>
      <c r="F59" s="297"/>
      <c r="G59" s="297"/>
      <c r="H59" s="297"/>
      <c r="I59" s="297"/>
      <c r="J59" s="297"/>
      <c r="K59" s="295"/>
    </row>
    <row r="60" ht="15" customHeight="1">
      <c r="B60" s="293"/>
      <c r="C60" s="299"/>
      <c r="D60" s="302" t="s">
        <v>2443</v>
      </c>
      <c r="E60" s="302"/>
      <c r="F60" s="302"/>
      <c r="G60" s="302"/>
      <c r="H60" s="302"/>
      <c r="I60" s="302"/>
      <c r="J60" s="302"/>
      <c r="K60" s="295"/>
    </row>
    <row r="61" ht="15" customHeight="1">
      <c r="B61" s="293"/>
      <c r="C61" s="299"/>
      <c r="D61" s="297" t="s">
        <v>2444</v>
      </c>
      <c r="E61" s="297"/>
      <c r="F61" s="297"/>
      <c r="G61" s="297"/>
      <c r="H61" s="297"/>
      <c r="I61" s="297"/>
      <c r="J61" s="297"/>
      <c r="K61" s="295"/>
    </row>
    <row r="62" ht="12.75" customHeight="1">
      <c r="B62" s="293"/>
      <c r="C62" s="299"/>
      <c r="D62" s="299"/>
      <c r="E62" s="303"/>
      <c r="F62" s="299"/>
      <c r="G62" s="299"/>
      <c r="H62" s="299"/>
      <c r="I62" s="299"/>
      <c r="J62" s="299"/>
      <c r="K62" s="295"/>
    </row>
    <row r="63" ht="15" customHeight="1">
      <c r="B63" s="293"/>
      <c r="C63" s="299"/>
      <c r="D63" s="297" t="s">
        <v>2445</v>
      </c>
      <c r="E63" s="297"/>
      <c r="F63" s="297"/>
      <c r="G63" s="297"/>
      <c r="H63" s="297"/>
      <c r="I63" s="297"/>
      <c r="J63" s="297"/>
      <c r="K63" s="295"/>
    </row>
    <row r="64" ht="15" customHeight="1">
      <c r="B64" s="293"/>
      <c r="C64" s="299"/>
      <c r="D64" s="302" t="s">
        <v>2446</v>
      </c>
      <c r="E64" s="302"/>
      <c r="F64" s="302"/>
      <c r="G64" s="302"/>
      <c r="H64" s="302"/>
      <c r="I64" s="302"/>
      <c r="J64" s="302"/>
      <c r="K64" s="295"/>
    </row>
    <row r="65" ht="15" customHeight="1">
      <c r="B65" s="293"/>
      <c r="C65" s="299"/>
      <c r="D65" s="297" t="s">
        <v>2447</v>
      </c>
      <c r="E65" s="297"/>
      <c r="F65" s="297"/>
      <c r="G65" s="297"/>
      <c r="H65" s="297"/>
      <c r="I65" s="297"/>
      <c r="J65" s="297"/>
      <c r="K65" s="295"/>
    </row>
    <row r="66" ht="15" customHeight="1">
      <c r="B66" s="293"/>
      <c r="C66" s="299"/>
      <c r="D66" s="297" t="s">
        <v>2448</v>
      </c>
      <c r="E66" s="297"/>
      <c r="F66" s="297"/>
      <c r="G66" s="297"/>
      <c r="H66" s="297"/>
      <c r="I66" s="297"/>
      <c r="J66" s="297"/>
      <c r="K66" s="295"/>
    </row>
    <row r="67" ht="15" customHeight="1">
      <c r="B67" s="293"/>
      <c r="C67" s="299"/>
      <c r="D67" s="297" t="s">
        <v>2449</v>
      </c>
      <c r="E67" s="297"/>
      <c r="F67" s="297"/>
      <c r="G67" s="297"/>
      <c r="H67" s="297"/>
      <c r="I67" s="297"/>
      <c r="J67" s="297"/>
      <c r="K67" s="295"/>
    </row>
    <row r="68" ht="15" customHeight="1">
      <c r="B68" s="293"/>
      <c r="C68" s="299"/>
      <c r="D68" s="297" t="s">
        <v>2450</v>
      </c>
      <c r="E68" s="297"/>
      <c r="F68" s="297"/>
      <c r="G68" s="297"/>
      <c r="H68" s="297"/>
      <c r="I68" s="297"/>
      <c r="J68" s="297"/>
      <c r="K68" s="295"/>
    </row>
    <row r="69" ht="12.75" customHeight="1">
      <c r="B69" s="304"/>
      <c r="C69" s="305"/>
      <c r="D69" s="305"/>
      <c r="E69" s="305"/>
      <c r="F69" s="305"/>
      <c r="G69" s="305"/>
      <c r="H69" s="305"/>
      <c r="I69" s="305"/>
      <c r="J69" s="305"/>
      <c r="K69" s="306"/>
    </row>
    <row r="70" ht="18.75" customHeight="1">
      <c r="B70" s="307"/>
      <c r="C70" s="307"/>
      <c r="D70" s="307"/>
      <c r="E70" s="307"/>
      <c r="F70" s="307"/>
      <c r="G70" s="307"/>
      <c r="H70" s="307"/>
      <c r="I70" s="307"/>
      <c r="J70" s="307"/>
      <c r="K70" s="308"/>
    </row>
    <row r="71" ht="18.75" customHeight="1">
      <c r="B71" s="308"/>
      <c r="C71" s="308"/>
      <c r="D71" s="308"/>
      <c r="E71" s="308"/>
      <c r="F71" s="308"/>
      <c r="G71" s="308"/>
      <c r="H71" s="308"/>
      <c r="I71" s="308"/>
      <c r="J71" s="308"/>
      <c r="K71" s="308"/>
    </row>
    <row r="72" ht="7.5" customHeight="1">
      <c r="B72" s="309"/>
      <c r="C72" s="310"/>
      <c r="D72" s="310"/>
      <c r="E72" s="310"/>
      <c r="F72" s="310"/>
      <c r="G72" s="310"/>
      <c r="H72" s="310"/>
      <c r="I72" s="310"/>
      <c r="J72" s="310"/>
      <c r="K72" s="311"/>
    </row>
    <row r="73" ht="45" customHeight="1">
      <c r="B73" s="312"/>
      <c r="C73" s="313" t="s">
        <v>137</v>
      </c>
      <c r="D73" s="313"/>
      <c r="E73" s="313"/>
      <c r="F73" s="313"/>
      <c r="G73" s="313"/>
      <c r="H73" s="313"/>
      <c r="I73" s="313"/>
      <c r="J73" s="313"/>
      <c r="K73" s="314"/>
    </row>
    <row r="74" ht="17.25" customHeight="1">
      <c r="B74" s="312"/>
      <c r="C74" s="315" t="s">
        <v>2451</v>
      </c>
      <c r="D74" s="315"/>
      <c r="E74" s="315"/>
      <c r="F74" s="315" t="s">
        <v>2452</v>
      </c>
      <c r="G74" s="316"/>
      <c r="H74" s="315" t="s">
        <v>154</v>
      </c>
      <c r="I74" s="315" t="s">
        <v>56</v>
      </c>
      <c r="J74" s="315" t="s">
        <v>2453</v>
      </c>
      <c r="K74" s="314"/>
    </row>
    <row r="75" ht="17.25" customHeight="1">
      <c r="B75" s="312"/>
      <c r="C75" s="317" t="s">
        <v>2454</v>
      </c>
      <c r="D75" s="317"/>
      <c r="E75" s="317"/>
      <c r="F75" s="318" t="s">
        <v>2455</v>
      </c>
      <c r="G75" s="319"/>
      <c r="H75" s="317"/>
      <c r="I75" s="317"/>
      <c r="J75" s="317" t="s">
        <v>2456</v>
      </c>
      <c r="K75" s="314"/>
    </row>
    <row r="76" ht="5.25" customHeight="1">
      <c r="B76" s="312"/>
      <c r="C76" s="320"/>
      <c r="D76" s="320"/>
      <c r="E76" s="320"/>
      <c r="F76" s="320"/>
      <c r="G76" s="321"/>
      <c r="H76" s="320"/>
      <c r="I76" s="320"/>
      <c r="J76" s="320"/>
      <c r="K76" s="314"/>
    </row>
    <row r="77" ht="15" customHeight="1">
      <c r="B77" s="312"/>
      <c r="C77" s="301" t="s">
        <v>52</v>
      </c>
      <c r="D77" s="320"/>
      <c r="E77" s="320"/>
      <c r="F77" s="322" t="s">
        <v>2457</v>
      </c>
      <c r="G77" s="321"/>
      <c r="H77" s="301" t="s">
        <v>2458</v>
      </c>
      <c r="I77" s="301" t="s">
        <v>2459</v>
      </c>
      <c r="J77" s="301">
        <v>20</v>
      </c>
      <c r="K77" s="314"/>
    </row>
    <row r="78" ht="15" customHeight="1">
      <c r="B78" s="312"/>
      <c r="C78" s="301" t="s">
        <v>2460</v>
      </c>
      <c r="D78" s="301"/>
      <c r="E78" s="301"/>
      <c r="F78" s="322" t="s">
        <v>2457</v>
      </c>
      <c r="G78" s="321"/>
      <c r="H78" s="301" t="s">
        <v>2461</v>
      </c>
      <c r="I78" s="301" t="s">
        <v>2459</v>
      </c>
      <c r="J78" s="301">
        <v>120</v>
      </c>
      <c r="K78" s="314"/>
    </row>
    <row r="79" ht="15" customHeight="1">
      <c r="B79" s="323"/>
      <c r="C79" s="301" t="s">
        <v>2462</v>
      </c>
      <c r="D79" s="301"/>
      <c r="E79" s="301"/>
      <c r="F79" s="322" t="s">
        <v>2463</v>
      </c>
      <c r="G79" s="321"/>
      <c r="H79" s="301" t="s">
        <v>2464</v>
      </c>
      <c r="I79" s="301" t="s">
        <v>2459</v>
      </c>
      <c r="J79" s="301">
        <v>50</v>
      </c>
      <c r="K79" s="314"/>
    </row>
    <row r="80" ht="15" customHeight="1">
      <c r="B80" s="323"/>
      <c r="C80" s="301" t="s">
        <v>2465</v>
      </c>
      <c r="D80" s="301"/>
      <c r="E80" s="301"/>
      <c r="F80" s="322" t="s">
        <v>2457</v>
      </c>
      <c r="G80" s="321"/>
      <c r="H80" s="301" t="s">
        <v>2466</v>
      </c>
      <c r="I80" s="301" t="s">
        <v>2467</v>
      </c>
      <c r="J80" s="301"/>
      <c r="K80" s="314"/>
    </row>
    <row r="81" ht="15" customHeight="1">
      <c r="B81" s="323"/>
      <c r="C81" s="324" t="s">
        <v>2468</v>
      </c>
      <c r="D81" s="324"/>
      <c r="E81" s="324"/>
      <c r="F81" s="325" t="s">
        <v>2463</v>
      </c>
      <c r="G81" s="324"/>
      <c r="H81" s="324" t="s">
        <v>2469</v>
      </c>
      <c r="I81" s="324" t="s">
        <v>2459</v>
      </c>
      <c r="J81" s="324">
        <v>15</v>
      </c>
      <c r="K81" s="314"/>
    </row>
    <row r="82" ht="15" customHeight="1">
      <c r="B82" s="323"/>
      <c r="C82" s="324" t="s">
        <v>2470</v>
      </c>
      <c r="D82" s="324"/>
      <c r="E82" s="324"/>
      <c r="F82" s="325" t="s">
        <v>2463</v>
      </c>
      <c r="G82" s="324"/>
      <c r="H82" s="324" t="s">
        <v>2471</v>
      </c>
      <c r="I82" s="324" t="s">
        <v>2459</v>
      </c>
      <c r="J82" s="324">
        <v>15</v>
      </c>
      <c r="K82" s="314"/>
    </row>
    <row r="83" ht="15" customHeight="1">
      <c r="B83" s="323"/>
      <c r="C83" s="324" t="s">
        <v>2472</v>
      </c>
      <c r="D83" s="324"/>
      <c r="E83" s="324"/>
      <c r="F83" s="325" t="s">
        <v>2463</v>
      </c>
      <c r="G83" s="324"/>
      <c r="H83" s="324" t="s">
        <v>2473</v>
      </c>
      <c r="I83" s="324" t="s">
        <v>2459</v>
      </c>
      <c r="J83" s="324">
        <v>20</v>
      </c>
      <c r="K83" s="314"/>
    </row>
    <row r="84" ht="15" customHeight="1">
      <c r="B84" s="323"/>
      <c r="C84" s="324" t="s">
        <v>2474</v>
      </c>
      <c r="D84" s="324"/>
      <c r="E84" s="324"/>
      <c r="F84" s="325" t="s">
        <v>2463</v>
      </c>
      <c r="G84" s="324"/>
      <c r="H84" s="324" t="s">
        <v>2475</v>
      </c>
      <c r="I84" s="324" t="s">
        <v>2459</v>
      </c>
      <c r="J84" s="324">
        <v>20</v>
      </c>
      <c r="K84" s="314"/>
    </row>
    <row r="85" ht="15" customHeight="1">
      <c r="B85" s="323"/>
      <c r="C85" s="301" t="s">
        <v>2476</v>
      </c>
      <c r="D85" s="301"/>
      <c r="E85" s="301"/>
      <c r="F85" s="322" t="s">
        <v>2463</v>
      </c>
      <c r="G85" s="321"/>
      <c r="H85" s="301" t="s">
        <v>2477</v>
      </c>
      <c r="I85" s="301" t="s">
        <v>2459</v>
      </c>
      <c r="J85" s="301">
        <v>50</v>
      </c>
      <c r="K85" s="314"/>
    </row>
    <row r="86" ht="15" customHeight="1">
      <c r="B86" s="323"/>
      <c r="C86" s="301" t="s">
        <v>2478</v>
      </c>
      <c r="D86" s="301"/>
      <c r="E86" s="301"/>
      <c r="F86" s="322" t="s">
        <v>2463</v>
      </c>
      <c r="G86" s="321"/>
      <c r="H86" s="301" t="s">
        <v>2479</v>
      </c>
      <c r="I86" s="301" t="s">
        <v>2459</v>
      </c>
      <c r="J86" s="301">
        <v>20</v>
      </c>
      <c r="K86" s="314"/>
    </row>
    <row r="87" ht="15" customHeight="1">
      <c r="B87" s="323"/>
      <c r="C87" s="301" t="s">
        <v>2480</v>
      </c>
      <c r="D87" s="301"/>
      <c r="E87" s="301"/>
      <c r="F87" s="322" t="s">
        <v>2463</v>
      </c>
      <c r="G87" s="321"/>
      <c r="H87" s="301" t="s">
        <v>2481</v>
      </c>
      <c r="I87" s="301" t="s">
        <v>2459</v>
      </c>
      <c r="J87" s="301">
        <v>20</v>
      </c>
      <c r="K87" s="314"/>
    </row>
    <row r="88" ht="15" customHeight="1">
      <c r="B88" s="323"/>
      <c r="C88" s="301" t="s">
        <v>2482</v>
      </c>
      <c r="D88" s="301"/>
      <c r="E88" s="301"/>
      <c r="F88" s="322" t="s">
        <v>2463</v>
      </c>
      <c r="G88" s="321"/>
      <c r="H88" s="301" t="s">
        <v>2483</v>
      </c>
      <c r="I88" s="301" t="s">
        <v>2459</v>
      </c>
      <c r="J88" s="301">
        <v>50</v>
      </c>
      <c r="K88" s="314"/>
    </row>
    <row r="89" ht="15" customHeight="1">
      <c r="B89" s="323"/>
      <c r="C89" s="301" t="s">
        <v>2484</v>
      </c>
      <c r="D89" s="301"/>
      <c r="E89" s="301"/>
      <c r="F89" s="322" t="s">
        <v>2463</v>
      </c>
      <c r="G89" s="321"/>
      <c r="H89" s="301" t="s">
        <v>2484</v>
      </c>
      <c r="I89" s="301" t="s">
        <v>2459</v>
      </c>
      <c r="J89" s="301">
        <v>50</v>
      </c>
      <c r="K89" s="314"/>
    </row>
    <row r="90" ht="15" customHeight="1">
      <c r="B90" s="323"/>
      <c r="C90" s="301" t="s">
        <v>159</v>
      </c>
      <c r="D90" s="301"/>
      <c r="E90" s="301"/>
      <c r="F90" s="322" t="s">
        <v>2463</v>
      </c>
      <c r="G90" s="321"/>
      <c r="H90" s="301" t="s">
        <v>2485</v>
      </c>
      <c r="I90" s="301" t="s">
        <v>2459</v>
      </c>
      <c r="J90" s="301">
        <v>255</v>
      </c>
      <c r="K90" s="314"/>
    </row>
    <row r="91" ht="15" customHeight="1">
      <c r="B91" s="323"/>
      <c r="C91" s="301" t="s">
        <v>2486</v>
      </c>
      <c r="D91" s="301"/>
      <c r="E91" s="301"/>
      <c r="F91" s="322" t="s">
        <v>2457</v>
      </c>
      <c r="G91" s="321"/>
      <c r="H91" s="301" t="s">
        <v>2487</v>
      </c>
      <c r="I91" s="301" t="s">
        <v>2488</v>
      </c>
      <c r="J91" s="301"/>
      <c r="K91" s="314"/>
    </row>
    <row r="92" ht="15" customHeight="1">
      <c r="B92" s="323"/>
      <c r="C92" s="301" t="s">
        <v>2489</v>
      </c>
      <c r="D92" s="301"/>
      <c r="E92" s="301"/>
      <c r="F92" s="322" t="s">
        <v>2457</v>
      </c>
      <c r="G92" s="321"/>
      <c r="H92" s="301" t="s">
        <v>2490</v>
      </c>
      <c r="I92" s="301" t="s">
        <v>2491</v>
      </c>
      <c r="J92" s="301"/>
      <c r="K92" s="314"/>
    </row>
    <row r="93" ht="15" customHeight="1">
      <c r="B93" s="323"/>
      <c r="C93" s="301" t="s">
        <v>2492</v>
      </c>
      <c r="D93" s="301"/>
      <c r="E93" s="301"/>
      <c r="F93" s="322" t="s">
        <v>2457</v>
      </c>
      <c r="G93" s="321"/>
      <c r="H93" s="301" t="s">
        <v>2492</v>
      </c>
      <c r="I93" s="301" t="s">
        <v>2491</v>
      </c>
      <c r="J93" s="301"/>
      <c r="K93" s="314"/>
    </row>
    <row r="94" ht="15" customHeight="1">
      <c r="B94" s="323"/>
      <c r="C94" s="301" t="s">
        <v>37</v>
      </c>
      <c r="D94" s="301"/>
      <c r="E94" s="301"/>
      <c r="F94" s="322" t="s">
        <v>2457</v>
      </c>
      <c r="G94" s="321"/>
      <c r="H94" s="301" t="s">
        <v>2493</v>
      </c>
      <c r="I94" s="301" t="s">
        <v>2491</v>
      </c>
      <c r="J94" s="301"/>
      <c r="K94" s="314"/>
    </row>
    <row r="95" ht="15" customHeight="1">
      <c r="B95" s="323"/>
      <c r="C95" s="301" t="s">
        <v>47</v>
      </c>
      <c r="D95" s="301"/>
      <c r="E95" s="301"/>
      <c r="F95" s="322" t="s">
        <v>2457</v>
      </c>
      <c r="G95" s="321"/>
      <c r="H95" s="301" t="s">
        <v>2494</v>
      </c>
      <c r="I95" s="301" t="s">
        <v>2491</v>
      </c>
      <c r="J95" s="301"/>
      <c r="K95" s="314"/>
    </row>
    <row r="96" ht="15" customHeight="1">
      <c r="B96" s="326"/>
      <c r="C96" s="327"/>
      <c r="D96" s="327"/>
      <c r="E96" s="327"/>
      <c r="F96" s="327"/>
      <c r="G96" s="327"/>
      <c r="H96" s="327"/>
      <c r="I96" s="327"/>
      <c r="J96" s="327"/>
      <c r="K96" s="328"/>
    </row>
    <row r="97" ht="18.75" customHeight="1">
      <c r="B97" s="329"/>
      <c r="C97" s="330"/>
      <c r="D97" s="330"/>
      <c r="E97" s="330"/>
      <c r="F97" s="330"/>
      <c r="G97" s="330"/>
      <c r="H97" s="330"/>
      <c r="I97" s="330"/>
      <c r="J97" s="330"/>
      <c r="K97" s="329"/>
    </row>
    <row r="98" ht="18.75" customHeight="1">
      <c r="B98" s="308"/>
      <c r="C98" s="308"/>
      <c r="D98" s="308"/>
      <c r="E98" s="308"/>
      <c r="F98" s="308"/>
      <c r="G98" s="308"/>
      <c r="H98" s="308"/>
      <c r="I98" s="308"/>
      <c r="J98" s="308"/>
      <c r="K98" s="308"/>
    </row>
    <row r="99" ht="7.5" customHeight="1">
      <c r="B99" s="309"/>
      <c r="C99" s="310"/>
      <c r="D99" s="310"/>
      <c r="E99" s="310"/>
      <c r="F99" s="310"/>
      <c r="G99" s="310"/>
      <c r="H99" s="310"/>
      <c r="I99" s="310"/>
      <c r="J99" s="310"/>
      <c r="K99" s="311"/>
    </row>
    <row r="100" ht="45" customHeight="1">
      <c r="B100" s="312"/>
      <c r="C100" s="313" t="s">
        <v>2495</v>
      </c>
      <c r="D100" s="313"/>
      <c r="E100" s="313"/>
      <c r="F100" s="313"/>
      <c r="G100" s="313"/>
      <c r="H100" s="313"/>
      <c r="I100" s="313"/>
      <c r="J100" s="313"/>
      <c r="K100" s="314"/>
    </row>
    <row r="101" ht="17.25" customHeight="1">
      <c r="B101" s="312"/>
      <c r="C101" s="315" t="s">
        <v>2451</v>
      </c>
      <c r="D101" s="315"/>
      <c r="E101" s="315"/>
      <c r="F101" s="315" t="s">
        <v>2452</v>
      </c>
      <c r="G101" s="316"/>
      <c r="H101" s="315" t="s">
        <v>154</v>
      </c>
      <c r="I101" s="315" t="s">
        <v>56</v>
      </c>
      <c r="J101" s="315" t="s">
        <v>2453</v>
      </c>
      <c r="K101" s="314"/>
    </row>
    <row r="102" ht="17.25" customHeight="1">
      <c r="B102" s="312"/>
      <c r="C102" s="317" t="s">
        <v>2454</v>
      </c>
      <c r="D102" s="317"/>
      <c r="E102" s="317"/>
      <c r="F102" s="318" t="s">
        <v>2455</v>
      </c>
      <c r="G102" s="319"/>
      <c r="H102" s="317"/>
      <c r="I102" s="317"/>
      <c r="J102" s="317" t="s">
        <v>2456</v>
      </c>
      <c r="K102" s="314"/>
    </row>
    <row r="103" ht="5.25" customHeight="1">
      <c r="B103" s="312"/>
      <c r="C103" s="315"/>
      <c r="D103" s="315"/>
      <c r="E103" s="315"/>
      <c r="F103" s="315"/>
      <c r="G103" s="331"/>
      <c r="H103" s="315"/>
      <c r="I103" s="315"/>
      <c r="J103" s="315"/>
      <c r="K103" s="314"/>
    </row>
    <row r="104" ht="15" customHeight="1">
      <c r="B104" s="312"/>
      <c r="C104" s="301" t="s">
        <v>52</v>
      </c>
      <c r="D104" s="320"/>
      <c r="E104" s="320"/>
      <c r="F104" s="322" t="s">
        <v>2457</v>
      </c>
      <c r="G104" s="331"/>
      <c r="H104" s="301" t="s">
        <v>2496</v>
      </c>
      <c r="I104" s="301" t="s">
        <v>2459</v>
      </c>
      <c r="J104" s="301">
        <v>20</v>
      </c>
      <c r="K104" s="314"/>
    </row>
    <row r="105" ht="15" customHeight="1">
      <c r="B105" s="312"/>
      <c r="C105" s="301" t="s">
        <v>2460</v>
      </c>
      <c r="D105" s="301"/>
      <c r="E105" s="301"/>
      <c r="F105" s="322" t="s">
        <v>2457</v>
      </c>
      <c r="G105" s="301"/>
      <c r="H105" s="301" t="s">
        <v>2496</v>
      </c>
      <c r="I105" s="301" t="s">
        <v>2459</v>
      </c>
      <c r="J105" s="301">
        <v>120</v>
      </c>
      <c r="K105" s="314"/>
    </row>
    <row r="106" ht="15" customHeight="1">
      <c r="B106" s="323"/>
      <c r="C106" s="301" t="s">
        <v>2462</v>
      </c>
      <c r="D106" s="301"/>
      <c r="E106" s="301"/>
      <c r="F106" s="322" t="s">
        <v>2463</v>
      </c>
      <c r="G106" s="301"/>
      <c r="H106" s="301" t="s">
        <v>2496</v>
      </c>
      <c r="I106" s="301" t="s">
        <v>2459</v>
      </c>
      <c r="J106" s="301">
        <v>50</v>
      </c>
      <c r="K106" s="314"/>
    </row>
    <row r="107" ht="15" customHeight="1">
      <c r="B107" s="323"/>
      <c r="C107" s="301" t="s">
        <v>2465</v>
      </c>
      <c r="D107" s="301"/>
      <c r="E107" s="301"/>
      <c r="F107" s="322" t="s">
        <v>2457</v>
      </c>
      <c r="G107" s="301"/>
      <c r="H107" s="301" t="s">
        <v>2496</v>
      </c>
      <c r="I107" s="301" t="s">
        <v>2467</v>
      </c>
      <c r="J107" s="301"/>
      <c r="K107" s="314"/>
    </row>
    <row r="108" ht="15" customHeight="1">
      <c r="B108" s="323"/>
      <c r="C108" s="301" t="s">
        <v>2476</v>
      </c>
      <c r="D108" s="301"/>
      <c r="E108" s="301"/>
      <c r="F108" s="322" t="s">
        <v>2463</v>
      </c>
      <c r="G108" s="301"/>
      <c r="H108" s="301" t="s">
        <v>2496</v>
      </c>
      <c r="I108" s="301" t="s">
        <v>2459</v>
      </c>
      <c r="J108" s="301">
        <v>50</v>
      </c>
      <c r="K108" s="314"/>
    </row>
    <row r="109" ht="15" customHeight="1">
      <c r="B109" s="323"/>
      <c r="C109" s="301" t="s">
        <v>2484</v>
      </c>
      <c r="D109" s="301"/>
      <c r="E109" s="301"/>
      <c r="F109" s="322" t="s">
        <v>2463</v>
      </c>
      <c r="G109" s="301"/>
      <c r="H109" s="301" t="s">
        <v>2496</v>
      </c>
      <c r="I109" s="301" t="s">
        <v>2459</v>
      </c>
      <c r="J109" s="301">
        <v>50</v>
      </c>
      <c r="K109" s="314"/>
    </row>
    <row r="110" ht="15" customHeight="1">
      <c r="B110" s="323"/>
      <c r="C110" s="301" t="s">
        <v>2482</v>
      </c>
      <c r="D110" s="301"/>
      <c r="E110" s="301"/>
      <c r="F110" s="322" t="s">
        <v>2463</v>
      </c>
      <c r="G110" s="301"/>
      <c r="H110" s="301" t="s">
        <v>2496</v>
      </c>
      <c r="I110" s="301" t="s">
        <v>2459</v>
      </c>
      <c r="J110" s="301">
        <v>50</v>
      </c>
      <c r="K110" s="314"/>
    </row>
    <row r="111" ht="15" customHeight="1">
      <c r="B111" s="323"/>
      <c r="C111" s="301" t="s">
        <v>52</v>
      </c>
      <c r="D111" s="301"/>
      <c r="E111" s="301"/>
      <c r="F111" s="322" t="s">
        <v>2457</v>
      </c>
      <c r="G111" s="301"/>
      <c r="H111" s="301" t="s">
        <v>2497</v>
      </c>
      <c r="I111" s="301" t="s">
        <v>2459</v>
      </c>
      <c r="J111" s="301">
        <v>20</v>
      </c>
      <c r="K111" s="314"/>
    </row>
    <row r="112" ht="15" customHeight="1">
      <c r="B112" s="323"/>
      <c r="C112" s="301" t="s">
        <v>2498</v>
      </c>
      <c r="D112" s="301"/>
      <c r="E112" s="301"/>
      <c r="F112" s="322" t="s">
        <v>2457</v>
      </c>
      <c r="G112" s="301"/>
      <c r="H112" s="301" t="s">
        <v>2499</v>
      </c>
      <c r="I112" s="301" t="s">
        <v>2459</v>
      </c>
      <c r="J112" s="301">
        <v>120</v>
      </c>
      <c r="K112" s="314"/>
    </row>
    <row r="113" ht="15" customHeight="1">
      <c r="B113" s="323"/>
      <c r="C113" s="301" t="s">
        <v>37</v>
      </c>
      <c r="D113" s="301"/>
      <c r="E113" s="301"/>
      <c r="F113" s="322" t="s">
        <v>2457</v>
      </c>
      <c r="G113" s="301"/>
      <c r="H113" s="301" t="s">
        <v>2500</v>
      </c>
      <c r="I113" s="301" t="s">
        <v>2491</v>
      </c>
      <c r="J113" s="301"/>
      <c r="K113" s="314"/>
    </row>
    <row r="114" ht="15" customHeight="1">
      <c r="B114" s="323"/>
      <c r="C114" s="301" t="s">
        <v>47</v>
      </c>
      <c r="D114" s="301"/>
      <c r="E114" s="301"/>
      <c r="F114" s="322" t="s">
        <v>2457</v>
      </c>
      <c r="G114" s="301"/>
      <c r="H114" s="301" t="s">
        <v>2501</v>
      </c>
      <c r="I114" s="301" t="s">
        <v>2491</v>
      </c>
      <c r="J114" s="301"/>
      <c r="K114" s="314"/>
    </row>
    <row r="115" ht="15" customHeight="1">
      <c r="B115" s="323"/>
      <c r="C115" s="301" t="s">
        <v>56</v>
      </c>
      <c r="D115" s="301"/>
      <c r="E115" s="301"/>
      <c r="F115" s="322" t="s">
        <v>2457</v>
      </c>
      <c r="G115" s="301"/>
      <c r="H115" s="301" t="s">
        <v>2502</v>
      </c>
      <c r="I115" s="301" t="s">
        <v>2503</v>
      </c>
      <c r="J115" s="301"/>
      <c r="K115" s="314"/>
    </row>
    <row r="116" ht="15" customHeight="1">
      <c r="B116" s="326"/>
      <c r="C116" s="332"/>
      <c r="D116" s="332"/>
      <c r="E116" s="332"/>
      <c r="F116" s="332"/>
      <c r="G116" s="332"/>
      <c r="H116" s="332"/>
      <c r="I116" s="332"/>
      <c r="J116" s="332"/>
      <c r="K116" s="328"/>
    </row>
    <row r="117" ht="18.75" customHeight="1">
      <c r="B117" s="333"/>
      <c r="C117" s="297"/>
      <c r="D117" s="297"/>
      <c r="E117" s="297"/>
      <c r="F117" s="334"/>
      <c r="G117" s="297"/>
      <c r="H117" s="297"/>
      <c r="I117" s="297"/>
      <c r="J117" s="297"/>
      <c r="K117" s="333"/>
    </row>
    <row r="118" ht="18.75" customHeight="1">
      <c r="B118" s="308"/>
      <c r="C118" s="308"/>
      <c r="D118" s="308"/>
      <c r="E118" s="308"/>
      <c r="F118" s="308"/>
      <c r="G118" s="308"/>
      <c r="H118" s="308"/>
      <c r="I118" s="308"/>
      <c r="J118" s="308"/>
      <c r="K118" s="308"/>
    </row>
    <row r="119" ht="7.5" customHeight="1">
      <c r="B119" s="335"/>
      <c r="C119" s="336"/>
      <c r="D119" s="336"/>
      <c r="E119" s="336"/>
      <c r="F119" s="336"/>
      <c r="G119" s="336"/>
      <c r="H119" s="336"/>
      <c r="I119" s="336"/>
      <c r="J119" s="336"/>
      <c r="K119" s="337"/>
    </row>
    <row r="120" ht="45" customHeight="1">
      <c r="B120" s="338"/>
      <c r="C120" s="291" t="s">
        <v>2504</v>
      </c>
      <c r="D120" s="291"/>
      <c r="E120" s="291"/>
      <c r="F120" s="291"/>
      <c r="G120" s="291"/>
      <c r="H120" s="291"/>
      <c r="I120" s="291"/>
      <c r="J120" s="291"/>
      <c r="K120" s="339"/>
    </row>
    <row r="121" ht="17.25" customHeight="1">
      <c r="B121" s="340"/>
      <c r="C121" s="315" t="s">
        <v>2451</v>
      </c>
      <c r="D121" s="315"/>
      <c r="E121" s="315"/>
      <c r="F121" s="315" t="s">
        <v>2452</v>
      </c>
      <c r="G121" s="316"/>
      <c r="H121" s="315" t="s">
        <v>154</v>
      </c>
      <c r="I121" s="315" t="s">
        <v>56</v>
      </c>
      <c r="J121" s="315" t="s">
        <v>2453</v>
      </c>
      <c r="K121" s="341"/>
    </row>
    <row r="122" ht="17.25" customHeight="1">
      <c r="B122" s="340"/>
      <c r="C122" s="317" t="s">
        <v>2454</v>
      </c>
      <c r="D122" s="317"/>
      <c r="E122" s="317"/>
      <c r="F122" s="318" t="s">
        <v>2455</v>
      </c>
      <c r="G122" s="319"/>
      <c r="H122" s="317"/>
      <c r="I122" s="317"/>
      <c r="J122" s="317" t="s">
        <v>2456</v>
      </c>
      <c r="K122" s="341"/>
    </row>
    <row r="123" ht="5.25" customHeight="1">
      <c r="B123" s="342"/>
      <c r="C123" s="320"/>
      <c r="D123" s="320"/>
      <c r="E123" s="320"/>
      <c r="F123" s="320"/>
      <c r="G123" s="301"/>
      <c r="H123" s="320"/>
      <c r="I123" s="320"/>
      <c r="J123" s="320"/>
      <c r="K123" s="343"/>
    </row>
    <row r="124" ht="15" customHeight="1">
      <c r="B124" s="342"/>
      <c r="C124" s="301" t="s">
        <v>2460</v>
      </c>
      <c r="D124" s="320"/>
      <c r="E124" s="320"/>
      <c r="F124" s="322" t="s">
        <v>2457</v>
      </c>
      <c r="G124" s="301"/>
      <c r="H124" s="301" t="s">
        <v>2496</v>
      </c>
      <c r="I124" s="301" t="s">
        <v>2459</v>
      </c>
      <c r="J124" s="301">
        <v>120</v>
      </c>
      <c r="K124" s="344"/>
    </row>
    <row r="125" ht="15" customHeight="1">
      <c r="B125" s="342"/>
      <c r="C125" s="301" t="s">
        <v>2505</v>
      </c>
      <c r="D125" s="301"/>
      <c r="E125" s="301"/>
      <c r="F125" s="322" t="s">
        <v>2457</v>
      </c>
      <c r="G125" s="301"/>
      <c r="H125" s="301" t="s">
        <v>2506</v>
      </c>
      <c r="I125" s="301" t="s">
        <v>2459</v>
      </c>
      <c r="J125" s="301" t="s">
        <v>2507</v>
      </c>
      <c r="K125" s="344"/>
    </row>
    <row r="126" ht="15" customHeight="1">
      <c r="B126" s="342"/>
      <c r="C126" s="301" t="s">
        <v>2406</v>
      </c>
      <c r="D126" s="301"/>
      <c r="E126" s="301"/>
      <c r="F126" s="322" t="s">
        <v>2457</v>
      </c>
      <c r="G126" s="301"/>
      <c r="H126" s="301" t="s">
        <v>2508</v>
      </c>
      <c r="I126" s="301" t="s">
        <v>2459</v>
      </c>
      <c r="J126" s="301" t="s">
        <v>2507</v>
      </c>
      <c r="K126" s="344"/>
    </row>
    <row r="127" ht="15" customHeight="1">
      <c r="B127" s="342"/>
      <c r="C127" s="301" t="s">
        <v>2468</v>
      </c>
      <c r="D127" s="301"/>
      <c r="E127" s="301"/>
      <c r="F127" s="322" t="s">
        <v>2463</v>
      </c>
      <c r="G127" s="301"/>
      <c r="H127" s="301" t="s">
        <v>2469</v>
      </c>
      <c r="I127" s="301" t="s">
        <v>2459</v>
      </c>
      <c r="J127" s="301">
        <v>15</v>
      </c>
      <c r="K127" s="344"/>
    </row>
    <row r="128" ht="15" customHeight="1">
      <c r="B128" s="342"/>
      <c r="C128" s="324" t="s">
        <v>2470</v>
      </c>
      <c r="D128" s="324"/>
      <c r="E128" s="324"/>
      <c r="F128" s="325" t="s">
        <v>2463</v>
      </c>
      <c r="G128" s="324"/>
      <c r="H128" s="324" t="s">
        <v>2471</v>
      </c>
      <c r="I128" s="324" t="s">
        <v>2459</v>
      </c>
      <c r="J128" s="324">
        <v>15</v>
      </c>
      <c r="K128" s="344"/>
    </row>
    <row r="129" ht="15" customHeight="1">
      <c r="B129" s="342"/>
      <c r="C129" s="324" t="s">
        <v>2472</v>
      </c>
      <c r="D129" s="324"/>
      <c r="E129" s="324"/>
      <c r="F129" s="325" t="s">
        <v>2463</v>
      </c>
      <c r="G129" s="324"/>
      <c r="H129" s="324" t="s">
        <v>2473</v>
      </c>
      <c r="I129" s="324" t="s">
        <v>2459</v>
      </c>
      <c r="J129" s="324">
        <v>20</v>
      </c>
      <c r="K129" s="344"/>
    </row>
    <row r="130" ht="15" customHeight="1">
      <c r="B130" s="342"/>
      <c r="C130" s="324" t="s">
        <v>2474</v>
      </c>
      <c r="D130" s="324"/>
      <c r="E130" s="324"/>
      <c r="F130" s="325" t="s">
        <v>2463</v>
      </c>
      <c r="G130" s="324"/>
      <c r="H130" s="324" t="s">
        <v>2475</v>
      </c>
      <c r="I130" s="324" t="s">
        <v>2459</v>
      </c>
      <c r="J130" s="324">
        <v>20</v>
      </c>
      <c r="K130" s="344"/>
    </row>
    <row r="131" ht="15" customHeight="1">
      <c r="B131" s="342"/>
      <c r="C131" s="301" t="s">
        <v>2462</v>
      </c>
      <c r="D131" s="301"/>
      <c r="E131" s="301"/>
      <c r="F131" s="322" t="s">
        <v>2463</v>
      </c>
      <c r="G131" s="301"/>
      <c r="H131" s="301" t="s">
        <v>2496</v>
      </c>
      <c r="I131" s="301" t="s">
        <v>2459</v>
      </c>
      <c r="J131" s="301">
        <v>50</v>
      </c>
      <c r="K131" s="344"/>
    </row>
    <row r="132" ht="15" customHeight="1">
      <c r="B132" s="342"/>
      <c r="C132" s="301" t="s">
        <v>2476</v>
      </c>
      <c r="D132" s="301"/>
      <c r="E132" s="301"/>
      <c r="F132" s="322" t="s">
        <v>2463</v>
      </c>
      <c r="G132" s="301"/>
      <c r="H132" s="301" t="s">
        <v>2496</v>
      </c>
      <c r="I132" s="301" t="s">
        <v>2459</v>
      </c>
      <c r="J132" s="301">
        <v>50</v>
      </c>
      <c r="K132" s="344"/>
    </row>
    <row r="133" ht="15" customHeight="1">
      <c r="B133" s="342"/>
      <c r="C133" s="301" t="s">
        <v>2482</v>
      </c>
      <c r="D133" s="301"/>
      <c r="E133" s="301"/>
      <c r="F133" s="322" t="s">
        <v>2463</v>
      </c>
      <c r="G133" s="301"/>
      <c r="H133" s="301" t="s">
        <v>2496</v>
      </c>
      <c r="I133" s="301" t="s">
        <v>2459</v>
      </c>
      <c r="J133" s="301">
        <v>50</v>
      </c>
      <c r="K133" s="344"/>
    </row>
    <row r="134" ht="15" customHeight="1">
      <c r="B134" s="342"/>
      <c r="C134" s="301" t="s">
        <v>2484</v>
      </c>
      <c r="D134" s="301"/>
      <c r="E134" s="301"/>
      <c r="F134" s="322" t="s">
        <v>2463</v>
      </c>
      <c r="G134" s="301"/>
      <c r="H134" s="301" t="s">
        <v>2496</v>
      </c>
      <c r="I134" s="301" t="s">
        <v>2459</v>
      </c>
      <c r="J134" s="301">
        <v>50</v>
      </c>
      <c r="K134" s="344"/>
    </row>
    <row r="135" ht="15" customHeight="1">
      <c r="B135" s="342"/>
      <c r="C135" s="301" t="s">
        <v>159</v>
      </c>
      <c r="D135" s="301"/>
      <c r="E135" s="301"/>
      <c r="F135" s="322" t="s">
        <v>2463</v>
      </c>
      <c r="G135" s="301"/>
      <c r="H135" s="301" t="s">
        <v>2509</v>
      </c>
      <c r="I135" s="301" t="s">
        <v>2459</v>
      </c>
      <c r="J135" s="301">
        <v>255</v>
      </c>
      <c r="K135" s="344"/>
    </row>
    <row r="136" ht="15" customHeight="1">
      <c r="B136" s="342"/>
      <c r="C136" s="301" t="s">
        <v>2486</v>
      </c>
      <c r="D136" s="301"/>
      <c r="E136" s="301"/>
      <c r="F136" s="322" t="s">
        <v>2457</v>
      </c>
      <c r="G136" s="301"/>
      <c r="H136" s="301" t="s">
        <v>2510</v>
      </c>
      <c r="I136" s="301" t="s">
        <v>2488</v>
      </c>
      <c r="J136" s="301"/>
      <c r="K136" s="344"/>
    </row>
    <row r="137" ht="15" customHeight="1">
      <c r="B137" s="342"/>
      <c r="C137" s="301" t="s">
        <v>2489</v>
      </c>
      <c r="D137" s="301"/>
      <c r="E137" s="301"/>
      <c r="F137" s="322" t="s">
        <v>2457</v>
      </c>
      <c r="G137" s="301"/>
      <c r="H137" s="301" t="s">
        <v>2511</v>
      </c>
      <c r="I137" s="301" t="s">
        <v>2491</v>
      </c>
      <c r="J137" s="301"/>
      <c r="K137" s="344"/>
    </row>
    <row r="138" ht="15" customHeight="1">
      <c r="B138" s="342"/>
      <c r="C138" s="301" t="s">
        <v>2492</v>
      </c>
      <c r="D138" s="301"/>
      <c r="E138" s="301"/>
      <c r="F138" s="322" t="s">
        <v>2457</v>
      </c>
      <c r="G138" s="301"/>
      <c r="H138" s="301" t="s">
        <v>2492</v>
      </c>
      <c r="I138" s="301" t="s">
        <v>2491</v>
      </c>
      <c r="J138" s="301"/>
      <c r="K138" s="344"/>
    </row>
    <row r="139" ht="15" customHeight="1">
      <c r="B139" s="342"/>
      <c r="C139" s="301" t="s">
        <v>37</v>
      </c>
      <c r="D139" s="301"/>
      <c r="E139" s="301"/>
      <c r="F139" s="322" t="s">
        <v>2457</v>
      </c>
      <c r="G139" s="301"/>
      <c r="H139" s="301" t="s">
        <v>2512</v>
      </c>
      <c r="I139" s="301" t="s">
        <v>2491</v>
      </c>
      <c r="J139" s="301"/>
      <c r="K139" s="344"/>
    </row>
    <row r="140" ht="15" customHeight="1">
      <c r="B140" s="342"/>
      <c r="C140" s="301" t="s">
        <v>2513</v>
      </c>
      <c r="D140" s="301"/>
      <c r="E140" s="301"/>
      <c r="F140" s="322" t="s">
        <v>2457</v>
      </c>
      <c r="G140" s="301"/>
      <c r="H140" s="301" t="s">
        <v>2514</v>
      </c>
      <c r="I140" s="301" t="s">
        <v>2491</v>
      </c>
      <c r="J140" s="301"/>
      <c r="K140" s="344"/>
    </row>
    <row r="141" ht="15" customHeight="1">
      <c r="B141" s="345"/>
      <c r="C141" s="346"/>
      <c r="D141" s="346"/>
      <c r="E141" s="346"/>
      <c r="F141" s="346"/>
      <c r="G141" s="346"/>
      <c r="H141" s="346"/>
      <c r="I141" s="346"/>
      <c r="J141" s="346"/>
      <c r="K141" s="347"/>
    </row>
    <row r="142" ht="18.75" customHeight="1">
      <c r="B142" s="297"/>
      <c r="C142" s="297"/>
      <c r="D142" s="297"/>
      <c r="E142" s="297"/>
      <c r="F142" s="334"/>
      <c r="G142" s="297"/>
      <c r="H142" s="297"/>
      <c r="I142" s="297"/>
      <c r="J142" s="297"/>
      <c r="K142" s="297"/>
    </row>
    <row r="143" ht="18.75" customHeight="1">
      <c r="B143" s="308"/>
      <c r="C143" s="308"/>
      <c r="D143" s="308"/>
      <c r="E143" s="308"/>
      <c r="F143" s="308"/>
      <c r="G143" s="308"/>
      <c r="H143" s="308"/>
      <c r="I143" s="308"/>
      <c r="J143" s="308"/>
      <c r="K143" s="308"/>
    </row>
    <row r="144" ht="7.5" customHeight="1">
      <c r="B144" s="309"/>
      <c r="C144" s="310"/>
      <c r="D144" s="310"/>
      <c r="E144" s="310"/>
      <c r="F144" s="310"/>
      <c r="G144" s="310"/>
      <c r="H144" s="310"/>
      <c r="I144" s="310"/>
      <c r="J144" s="310"/>
      <c r="K144" s="311"/>
    </row>
    <row r="145" ht="45" customHeight="1">
      <c r="B145" s="312"/>
      <c r="C145" s="313" t="s">
        <v>2515</v>
      </c>
      <c r="D145" s="313"/>
      <c r="E145" s="313"/>
      <c r="F145" s="313"/>
      <c r="G145" s="313"/>
      <c r="H145" s="313"/>
      <c r="I145" s="313"/>
      <c r="J145" s="313"/>
      <c r="K145" s="314"/>
    </row>
    <row r="146" ht="17.25" customHeight="1">
      <c r="B146" s="312"/>
      <c r="C146" s="315" t="s">
        <v>2451</v>
      </c>
      <c r="D146" s="315"/>
      <c r="E146" s="315"/>
      <c r="F146" s="315" t="s">
        <v>2452</v>
      </c>
      <c r="G146" s="316"/>
      <c r="H146" s="315" t="s">
        <v>154</v>
      </c>
      <c r="I146" s="315" t="s">
        <v>56</v>
      </c>
      <c r="J146" s="315" t="s">
        <v>2453</v>
      </c>
      <c r="K146" s="314"/>
    </row>
    <row r="147" ht="17.25" customHeight="1">
      <c r="B147" s="312"/>
      <c r="C147" s="317" t="s">
        <v>2454</v>
      </c>
      <c r="D147" s="317"/>
      <c r="E147" s="317"/>
      <c r="F147" s="318" t="s">
        <v>2455</v>
      </c>
      <c r="G147" s="319"/>
      <c r="H147" s="317"/>
      <c r="I147" s="317"/>
      <c r="J147" s="317" t="s">
        <v>2456</v>
      </c>
      <c r="K147" s="314"/>
    </row>
    <row r="148" ht="5.25" customHeight="1">
      <c r="B148" s="323"/>
      <c r="C148" s="320"/>
      <c r="D148" s="320"/>
      <c r="E148" s="320"/>
      <c r="F148" s="320"/>
      <c r="G148" s="321"/>
      <c r="H148" s="320"/>
      <c r="I148" s="320"/>
      <c r="J148" s="320"/>
      <c r="K148" s="344"/>
    </row>
    <row r="149" ht="15" customHeight="1">
      <c r="B149" s="323"/>
      <c r="C149" s="348" t="s">
        <v>2460</v>
      </c>
      <c r="D149" s="301"/>
      <c r="E149" s="301"/>
      <c r="F149" s="349" t="s">
        <v>2457</v>
      </c>
      <c r="G149" s="301"/>
      <c r="H149" s="348" t="s">
        <v>2496</v>
      </c>
      <c r="I149" s="348" t="s">
        <v>2459</v>
      </c>
      <c r="J149" s="348">
        <v>120</v>
      </c>
      <c r="K149" s="344"/>
    </row>
    <row r="150" ht="15" customHeight="1">
      <c r="B150" s="323"/>
      <c r="C150" s="348" t="s">
        <v>2505</v>
      </c>
      <c r="D150" s="301"/>
      <c r="E150" s="301"/>
      <c r="F150" s="349" t="s">
        <v>2457</v>
      </c>
      <c r="G150" s="301"/>
      <c r="H150" s="348" t="s">
        <v>2516</v>
      </c>
      <c r="I150" s="348" t="s">
        <v>2459</v>
      </c>
      <c r="J150" s="348" t="s">
        <v>2507</v>
      </c>
      <c r="K150" s="344"/>
    </row>
    <row r="151" ht="15" customHeight="1">
      <c r="B151" s="323"/>
      <c r="C151" s="348" t="s">
        <v>2406</v>
      </c>
      <c r="D151" s="301"/>
      <c r="E151" s="301"/>
      <c r="F151" s="349" t="s">
        <v>2457</v>
      </c>
      <c r="G151" s="301"/>
      <c r="H151" s="348" t="s">
        <v>2517</v>
      </c>
      <c r="I151" s="348" t="s">
        <v>2459</v>
      </c>
      <c r="J151" s="348" t="s">
        <v>2507</v>
      </c>
      <c r="K151" s="344"/>
    </row>
    <row r="152" ht="15" customHeight="1">
      <c r="B152" s="323"/>
      <c r="C152" s="348" t="s">
        <v>2462</v>
      </c>
      <c r="D152" s="301"/>
      <c r="E152" s="301"/>
      <c r="F152" s="349" t="s">
        <v>2463</v>
      </c>
      <c r="G152" s="301"/>
      <c r="H152" s="348" t="s">
        <v>2496</v>
      </c>
      <c r="I152" s="348" t="s">
        <v>2459</v>
      </c>
      <c r="J152" s="348">
        <v>50</v>
      </c>
      <c r="K152" s="344"/>
    </row>
    <row r="153" ht="15" customHeight="1">
      <c r="B153" s="323"/>
      <c r="C153" s="348" t="s">
        <v>2465</v>
      </c>
      <c r="D153" s="301"/>
      <c r="E153" s="301"/>
      <c r="F153" s="349" t="s">
        <v>2457</v>
      </c>
      <c r="G153" s="301"/>
      <c r="H153" s="348" t="s">
        <v>2496</v>
      </c>
      <c r="I153" s="348" t="s">
        <v>2467</v>
      </c>
      <c r="J153" s="348"/>
      <c r="K153" s="344"/>
    </row>
    <row r="154" ht="15" customHeight="1">
      <c r="B154" s="323"/>
      <c r="C154" s="348" t="s">
        <v>2476</v>
      </c>
      <c r="D154" s="301"/>
      <c r="E154" s="301"/>
      <c r="F154" s="349" t="s">
        <v>2463</v>
      </c>
      <c r="G154" s="301"/>
      <c r="H154" s="348" t="s">
        <v>2496</v>
      </c>
      <c r="I154" s="348" t="s">
        <v>2459</v>
      </c>
      <c r="J154" s="348">
        <v>50</v>
      </c>
      <c r="K154" s="344"/>
    </row>
    <row r="155" ht="15" customHeight="1">
      <c r="B155" s="323"/>
      <c r="C155" s="348" t="s">
        <v>2484</v>
      </c>
      <c r="D155" s="301"/>
      <c r="E155" s="301"/>
      <c r="F155" s="349" t="s">
        <v>2463</v>
      </c>
      <c r="G155" s="301"/>
      <c r="H155" s="348" t="s">
        <v>2496</v>
      </c>
      <c r="I155" s="348" t="s">
        <v>2459</v>
      </c>
      <c r="J155" s="348">
        <v>50</v>
      </c>
      <c r="K155" s="344"/>
    </row>
    <row r="156" ht="15" customHeight="1">
      <c r="B156" s="323"/>
      <c r="C156" s="348" t="s">
        <v>2482</v>
      </c>
      <c r="D156" s="301"/>
      <c r="E156" s="301"/>
      <c r="F156" s="349" t="s">
        <v>2463</v>
      </c>
      <c r="G156" s="301"/>
      <c r="H156" s="348" t="s">
        <v>2496</v>
      </c>
      <c r="I156" s="348" t="s">
        <v>2459</v>
      </c>
      <c r="J156" s="348">
        <v>50</v>
      </c>
      <c r="K156" s="344"/>
    </row>
    <row r="157" ht="15" customHeight="1">
      <c r="B157" s="323"/>
      <c r="C157" s="348" t="s">
        <v>142</v>
      </c>
      <c r="D157" s="301"/>
      <c r="E157" s="301"/>
      <c r="F157" s="349" t="s">
        <v>2457</v>
      </c>
      <c r="G157" s="301"/>
      <c r="H157" s="348" t="s">
        <v>2518</v>
      </c>
      <c r="I157" s="348" t="s">
        <v>2459</v>
      </c>
      <c r="J157" s="348" t="s">
        <v>2519</v>
      </c>
      <c r="K157" s="344"/>
    </row>
    <row r="158" ht="15" customHeight="1">
      <c r="B158" s="323"/>
      <c r="C158" s="348" t="s">
        <v>2520</v>
      </c>
      <c r="D158" s="301"/>
      <c r="E158" s="301"/>
      <c r="F158" s="349" t="s">
        <v>2457</v>
      </c>
      <c r="G158" s="301"/>
      <c r="H158" s="348" t="s">
        <v>2521</v>
      </c>
      <c r="I158" s="348" t="s">
        <v>2491</v>
      </c>
      <c r="J158" s="348"/>
      <c r="K158" s="344"/>
    </row>
    <row r="159" ht="15" customHeight="1">
      <c r="B159" s="350"/>
      <c r="C159" s="332"/>
      <c r="D159" s="332"/>
      <c r="E159" s="332"/>
      <c r="F159" s="332"/>
      <c r="G159" s="332"/>
      <c r="H159" s="332"/>
      <c r="I159" s="332"/>
      <c r="J159" s="332"/>
      <c r="K159" s="351"/>
    </row>
    <row r="160" ht="18.75" customHeight="1">
      <c r="B160" s="297"/>
      <c r="C160" s="301"/>
      <c r="D160" s="301"/>
      <c r="E160" s="301"/>
      <c r="F160" s="322"/>
      <c r="G160" s="301"/>
      <c r="H160" s="301"/>
      <c r="I160" s="301"/>
      <c r="J160" s="301"/>
      <c r="K160" s="297"/>
    </row>
    <row r="161" ht="18.75" customHeight="1">
      <c r="B161" s="308"/>
      <c r="C161" s="308"/>
      <c r="D161" s="308"/>
      <c r="E161" s="308"/>
      <c r="F161" s="308"/>
      <c r="G161" s="308"/>
      <c r="H161" s="308"/>
      <c r="I161" s="308"/>
      <c r="J161" s="308"/>
      <c r="K161" s="308"/>
    </row>
    <row r="162" ht="7.5" customHeight="1">
      <c r="B162" s="287"/>
      <c r="C162" s="288"/>
      <c r="D162" s="288"/>
      <c r="E162" s="288"/>
      <c r="F162" s="288"/>
      <c r="G162" s="288"/>
      <c r="H162" s="288"/>
      <c r="I162" s="288"/>
      <c r="J162" s="288"/>
      <c r="K162" s="289"/>
    </row>
    <row r="163" ht="45" customHeight="1">
      <c r="B163" s="290"/>
      <c r="C163" s="291" t="s">
        <v>2522</v>
      </c>
      <c r="D163" s="291"/>
      <c r="E163" s="291"/>
      <c r="F163" s="291"/>
      <c r="G163" s="291"/>
      <c r="H163" s="291"/>
      <c r="I163" s="291"/>
      <c r="J163" s="291"/>
      <c r="K163" s="292"/>
    </row>
    <row r="164" ht="17.25" customHeight="1">
      <c r="B164" s="290"/>
      <c r="C164" s="315" t="s">
        <v>2451</v>
      </c>
      <c r="D164" s="315"/>
      <c r="E164" s="315"/>
      <c r="F164" s="315" t="s">
        <v>2452</v>
      </c>
      <c r="G164" s="352"/>
      <c r="H164" s="353" t="s">
        <v>154</v>
      </c>
      <c r="I164" s="353" t="s">
        <v>56</v>
      </c>
      <c r="J164" s="315" t="s">
        <v>2453</v>
      </c>
      <c r="K164" s="292"/>
    </row>
    <row r="165" ht="17.25" customHeight="1">
      <c r="B165" s="293"/>
      <c r="C165" s="317" t="s">
        <v>2454</v>
      </c>
      <c r="D165" s="317"/>
      <c r="E165" s="317"/>
      <c r="F165" s="318" t="s">
        <v>2455</v>
      </c>
      <c r="G165" s="354"/>
      <c r="H165" s="355"/>
      <c r="I165" s="355"/>
      <c r="J165" s="317" t="s">
        <v>2456</v>
      </c>
      <c r="K165" s="295"/>
    </row>
    <row r="166" ht="5.25" customHeight="1">
      <c r="B166" s="323"/>
      <c r="C166" s="320"/>
      <c r="D166" s="320"/>
      <c r="E166" s="320"/>
      <c r="F166" s="320"/>
      <c r="G166" s="321"/>
      <c r="H166" s="320"/>
      <c r="I166" s="320"/>
      <c r="J166" s="320"/>
      <c r="K166" s="344"/>
    </row>
    <row r="167" ht="15" customHeight="1">
      <c r="B167" s="323"/>
      <c r="C167" s="301" t="s">
        <v>2460</v>
      </c>
      <c r="D167" s="301"/>
      <c r="E167" s="301"/>
      <c r="F167" s="322" t="s">
        <v>2457</v>
      </c>
      <c r="G167" s="301"/>
      <c r="H167" s="301" t="s">
        <v>2496</v>
      </c>
      <c r="I167" s="301" t="s">
        <v>2459</v>
      </c>
      <c r="J167" s="301">
        <v>120</v>
      </c>
      <c r="K167" s="344"/>
    </row>
    <row r="168" ht="15" customHeight="1">
      <c r="B168" s="323"/>
      <c r="C168" s="301" t="s">
        <v>2505</v>
      </c>
      <c r="D168" s="301"/>
      <c r="E168" s="301"/>
      <c r="F168" s="322" t="s">
        <v>2457</v>
      </c>
      <c r="G168" s="301"/>
      <c r="H168" s="301" t="s">
        <v>2506</v>
      </c>
      <c r="I168" s="301" t="s">
        <v>2459</v>
      </c>
      <c r="J168" s="301" t="s">
        <v>2507</v>
      </c>
      <c r="K168" s="344"/>
    </row>
    <row r="169" ht="15" customHeight="1">
      <c r="B169" s="323"/>
      <c r="C169" s="301" t="s">
        <v>2406</v>
      </c>
      <c r="D169" s="301"/>
      <c r="E169" s="301"/>
      <c r="F169" s="322" t="s">
        <v>2457</v>
      </c>
      <c r="G169" s="301"/>
      <c r="H169" s="301" t="s">
        <v>2523</v>
      </c>
      <c r="I169" s="301" t="s">
        <v>2459</v>
      </c>
      <c r="J169" s="301" t="s">
        <v>2507</v>
      </c>
      <c r="K169" s="344"/>
    </row>
    <row r="170" ht="15" customHeight="1">
      <c r="B170" s="323"/>
      <c r="C170" s="301" t="s">
        <v>2462</v>
      </c>
      <c r="D170" s="301"/>
      <c r="E170" s="301"/>
      <c r="F170" s="322" t="s">
        <v>2463</v>
      </c>
      <c r="G170" s="301"/>
      <c r="H170" s="301" t="s">
        <v>2523</v>
      </c>
      <c r="I170" s="301" t="s">
        <v>2459</v>
      </c>
      <c r="J170" s="301">
        <v>50</v>
      </c>
      <c r="K170" s="344"/>
    </row>
    <row r="171" ht="15" customHeight="1">
      <c r="B171" s="323"/>
      <c r="C171" s="301" t="s">
        <v>2465</v>
      </c>
      <c r="D171" s="301"/>
      <c r="E171" s="301"/>
      <c r="F171" s="322" t="s">
        <v>2457</v>
      </c>
      <c r="G171" s="301"/>
      <c r="H171" s="301" t="s">
        <v>2523</v>
      </c>
      <c r="I171" s="301" t="s">
        <v>2467</v>
      </c>
      <c r="J171" s="301"/>
      <c r="K171" s="344"/>
    </row>
    <row r="172" ht="15" customHeight="1">
      <c r="B172" s="323"/>
      <c r="C172" s="301" t="s">
        <v>2476</v>
      </c>
      <c r="D172" s="301"/>
      <c r="E172" s="301"/>
      <c r="F172" s="322" t="s">
        <v>2463</v>
      </c>
      <c r="G172" s="301"/>
      <c r="H172" s="301" t="s">
        <v>2523</v>
      </c>
      <c r="I172" s="301" t="s">
        <v>2459</v>
      </c>
      <c r="J172" s="301">
        <v>50</v>
      </c>
      <c r="K172" s="344"/>
    </row>
    <row r="173" ht="15" customHeight="1">
      <c r="B173" s="323"/>
      <c r="C173" s="301" t="s">
        <v>2484</v>
      </c>
      <c r="D173" s="301"/>
      <c r="E173" s="301"/>
      <c r="F173" s="322" t="s">
        <v>2463</v>
      </c>
      <c r="G173" s="301"/>
      <c r="H173" s="301" t="s">
        <v>2523</v>
      </c>
      <c r="I173" s="301" t="s">
        <v>2459</v>
      </c>
      <c r="J173" s="301">
        <v>50</v>
      </c>
      <c r="K173" s="344"/>
    </row>
    <row r="174" ht="15" customHeight="1">
      <c r="B174" s="323"/>
      <c r="C174" s="301" t="s">
        <v>2482</v>
      </c>
      <c r="D174" s="301"/>
      <c r="E174" s="301"/>
      <c r="F174" s="322" t="s">
        <v>2463</v>
      </c>
      <c r="G174" s="301"/>
      <c r="H174" s="301" t="s">
        <v>2523</v>
      </c>
      <c r="I174" s="301" t="s">
        <v>2459</v>
      </c>
      <c r="J174" s="301">
        <v>50</v>
      </c>
      <c r="K174" s="344"/>
    </row>
    <row r="175" ht="15" customHeight="1">
      <c r="B175" s="323"/>
      <c r="C175" s="301" t="s">
        <v>153</v>
      </c>
      <c r="D175" s="301"/>
      <c r="E175" s="301"/>
      <c r="F175" s="322" t="s">
        <v>2457</v>
      </c>
      <c r="G175" s="301"/>
      <c r="H175" s="301" t="s">
        <v>2524</v>
      </c>
      <c r="I175" s="301" t="s">
        <v>2525</v>
      </c>
      <c r="J175" s="301"/>
      <c r="K175" s="344"/>
    </row>
    <row r="176" ht="15" customHeight="1">
      <c r="B176" s="323"/>
      <c r="C176" s="301" t="s">
        <v>56</v>
      </c>
      <c r="D176" s="301"/>
      <c r="E176" s="301"/>
      <c r="F176" s="322" t="s">
        <v>2457</v>
      </c>
      <c r="G176" s="301"/>
      <c r="H176" s="301" t="s">
        <v>2526</v>
      </c>
      <c r="I176" s="301" t="s">
        <v>2527</v>
      </c>
      <c r="J176" s="301">
        <v>1</v>
      </c>
      <c r="K176" s="344"/>
    </row>
    <row r="177" ht="15" customHeight="1">
      <c r="B177" s="323"/>
      <c r="C177" s="301" t="s">
        <v>52</v>
      </c>
      <c r="D177" s="301"/>
      <c r="E177" s="301"/>
      <c r="F177" s="322" t="s">
        <v>2457</v>
      </c>
      <c r="G177" s="301"/>
      <c r="H177" s="301" t="s">
        <v>2528</v>
      </c>
      <c r="I177" s="301" t="s">
        <v>2459</v>
      </c>
      <c r="J177" s="301">
        <v>20</v>
      </c>
      <c r="K177" s="344"/>
    </row>
    <row r="178" ht="15" customHeight="1">
      <c r="B178" s="323"/>
      <c r="C178" s="301" t="s">
        <v>154</v>
      </c>
      <c r="D178" s="301"/>
      <c r="E178" s="301"/>
      <c r="F178" s="322" t="s">
        <v>2457</v>
      </c>
      <c r="G178" s="301"/>
      <c r="H178" s="301" t="s">
        <v>2529</v>
      </c>
      <c r="I178" s="301" t="s">
        <v>2459</v>
      </c>
      <c r="J178" s="301">
        <v>255</v>
      </c>
      <c r="K178" s="344"/>
    </row>
    <row r="179" ht="15" customHeight="1">
      <c r="B179" s="323"/>
      <c r="C179" s="301" t="s">
        <v>155</v>
      </c>
      <c r="D179" s="301"/>
      <c r="E179" s="301"/>
      <c r="F179" s="322" t="s">
        <v>2457</v>
      </c>
      <c r="G179" s="301"/>
      <c r="H179" s="301" t="s">
        <v>2422</v>
      </c>
      <c r="I179" s="301" t="s">
        <v>2459</v>
      </c>
      <c r="J179" s="301">
        <v>10</v>
      </c>
      <c r="K179" s="344"/>
    </row>
    <row r="180" ht="15" customHeight="1">
      <c r="B180" s="323"/>
      <c r="C180" s="301" t="s">
        <v>156</v>
      </c>
      <c r="D180" s="301"/>
      <c r="E180" s="301"/>
      <c r="F180" s="322" t="s">
        <v>2457</v>
      </c>
      <c r="G180" s="301"/>
      <c r="H180" s="301" t="s">
        <v>2530</v>
      </c>
      <c r="I180" s="301" t="s">
        <v>2491</v>
      </c>
      <c r="J180" s="301"/>
      <c r="K180" s="344"/>
    </row>
    <row r="181" ht="15" customHeight="1">
      <c r="B181" s="323"/>
      <c r="C181" s="301" t="s">
        <v>2531</v>
      </c>
      <c r="D181" s="301"/>
      <c r="E181" s="301"/>
      <c r="F181" s="322" t="s">
        <v>2457</v>
      </c>
      <c r="G181" s="301"/>
      <c r="H181" s="301" t="s">
        <v>2532</v>
      </c>
      <c r="I181" s="301" t="s">
        <v>2491</v>
      </c>
      <c r="J181" s="301"/>
      <c r="K181" s="344"/>
    </row>
    <row r="182" ht="15" customHeight="1">
      <c r="B182" s="323"/>
      <c r="C182" s="301" t="s">
        <v>2520</v>
      </c>
      <c r="D182" s="301"/>
      <c r="E182" s="301"/>
      <c r="F182" s="322" t="s">
        <v>2457</v>
      </c>
      <c r="G182" s="301"/>
      <c r="H182" s="301" t="s">
        <v>2533</v>
      </c>
      <c r="I182" s="301" t="s">
        <v>2491</v>
      </c>
      <c r="J182" s="301"/>
      <c r="K182" s="344"/>
    </row>
    <row r="183" ht="15" customHeight="1">
      <c r="B183" s="323"/>
      <c r="C183" s="301" t="s">
        <v>158</v>
      </c>
      <c r="D183" s="301"/>
      <c r="E183" s="301"/>
      <c r="F183" s="322" t="s">
        <v>2463</v>
      </c>
      <c r="G183" s="301"/>
      <c r="H183" s="301" t="s">
        <v>2534</v>
      </c>
      <c r="I183" s="301" t="s">
        <v>2459</v>
      </c>
      <c r="J183" s="301">
        <v>50</v>
      </c>
      <c r="K183" s="344"/>
    </row>
    <row r="184" ht="15" customHeight="1">
      <c r="B184" s="323"/>
      <c r="C184" s="301" t="s">
        <v>2535</v>
      </c>
      <c r="D184" s="301"/>
      <c r="E184" s="301"/>
      <c r="F184" s="322" t="s">
        <v>2463</v>
      </c>
      <c r="G184" s="301"/>
      <c r="H184" s="301" t="s">
        <v>2536</v>
      </c>
      <c r="I184" s="301" t="s">
        <v>2537</v>
      </c>
      <c r="J184" s="301"/>
      <c r="K184" s="344"/>
    </row>
    <row r="185" ht="15" customHeight="1">
      <c r="B185" s="323"/>
      <c r="C185" s="301" t="s">
        <v>2538</v>
      </c>
      <c r="D185" s="301"/>
      <c r="E185" s="301"/>
      <c r="F185" s="322" t="s">
        <v>2463</v>
      </c>
      <c r="G185" s="301"/>
      <c r="H185" s="301" t="s">
        <v>2539</v>
      </c>
      <c r="I185" s="301" t="s">
        <v>2537</v>
      </c>
      <c r="J185" s="301"/>
      <c r="K185" s="344"/>
    </row>
    <row r="186" ht="15" customHeight="1">
      <c r="B186" s="323"/>
      <c r="C186" s="301" t="s">
        <v>2540</v>
      </c>
      <c r="D186" s="301"/>
      <c r="E186" s="301"/>
      <c r="F186" s="322" t="s">
        <v>2463</v>
      </c>
      <c r="G186" s="301"/>
      <c r="H186" s="301" t="s">
        <v>2541</v>
      </c>
      <c r="I186" s="301" t="s">
        <v>2537</v>
      </c>
      <c r="J186" s="301"/>
      <c r="K186" s="344"/>
    </row>
    <row r="187" ht="15" customHeight="1">
      <c r="B187" s="323"/>
      <c r="C187" s="356" t="s">
        <v>2542</v>
      </c>
      <c r="D187" s="301"/>
      <c r="E187" s="301"/>
      <c r="F187" s="322" t="s">
        <v>2463</v>
      </c>
      <c r="G187" s="301"/>
      <c r="H187" s="301" t="s">
        <v>2543</v>
      </c>
      <c r="I187" s="301" t="s">
        <v>2544</v>
      </c>
      <c r="J187" s="357" t="s">
        <v>2545</v>
      </c>
      <c r="K187" s="344"/>
    </row>
    <row r="188" ht="15" customHeight="1">
      <c r="B188" s="323"/>
      <c r="C188" s="307" t="s">
        <v>41</v>
      </c>
      <c r="D188" s="301"/>
      <c r="E188" s="301"/>
      <c r="F188" s="322" t="s">
        <v>2457</v>
      </c>
      <c r="G188" s="301"/>
      <c r="H188" s="297" t="s">
        <v>2546</v>
      </c>
      <c r="I188" s="301" t="s">
        <v>2547</v>
      </c>
      <c r="J188" s="301"/>
      <c r="K188" s="344"/>
    </row>
    <row r="189" ht="15" customHeight="1">
      <c r="B189" s="323"/>
      <c r="C189" s="307" t="s">
        <v>2548</v>
      </c>
      <c r="D189" s="301"/>
      <c r="E189" s="301"/>
      <c r="F189" s="322" t="s">
        <v>2457</v>
      </c>
      <c r="G189" s="301"/>
      <c r="H189" s="301" t="s">
        <v>2549</v>
      </c>
      <c r="I189" s="301" t="s">
        <v>2491</v>
      </c>
      <c r="J189" s="301"/>
      <c r="K189" s="344"/>
    </row>
    <row r="190" ht="15" customHeight="1">
      <c r="B190" s="323"/>
      <c r="C190" s="307" t="s">
        <v>2550</v>
      </c>
      <c r="D190" s="301"/>
      <c r="E190" s="301"/>
      <c r="F190" s="322" t="s">
        <v>2457</v>
      </c>
      <c r="G190" s="301"/>
      <c r="H190" s="301" t="s">
        <v>2551</v>
      </c>
      <c r="I190" s="301" t="s">
        <v>2491</v>
      </c>
      <c r="J190" s="301"/>
      <c r="K190" s="344"/>
    </row>
    <row r="191" ht="15" customHeight="1">
      <c r="B191" s="323"/>
      <c r="C191" s="307" t="s">
        <v>2552</v>
      </c>
      <c r="D191" s="301"/>
      <c r="E191" s="301"/>
      <c r="F191" s="322" t="s">
        <v>2463</v>
      </c>
      <c r="G191" s="301"/>
      <c r="H191" s="301" t="s">
        <v>2553</v>
      </c>
      <c r="I191" s="301" t="s">
        <v>2491</v>
      </c>
      <c r="J191" s="301"/>
      <c r="K191" s="344"/>
    </row>
    <row r="192" ht="15" customHeight="1">
      <c r="B192" s="350"/>
      <c r="C192" s="358"/>
      <c r="D192" s="332"/>
      <c r="E192" s="332"/>
      <c r="F192" s="332"/>
      <c r="G192" s="332"/>
      <c r="H192" s="332"/>
      <c r="I192" s="332"/>
      <c r="J192" s="332"/>
      <c r="K192" s="351"/>
    </row>
    <row r="193" ht="18.75" customHeight="1">
      <c r="B193" s="297"/>
      <c r="C193" s="301"/>
      <c r="D193" s="301"/>
      <c r="E193" s="301"/>
      <c r="F193" s="322"/>
      <c r="G193" s="301"/>
      <c r="H193" s="301"/>
      <c r="I193" s="301"/>
      <c r="J193" s="301"/>
      <c r="K193" s="297"/>
    </row>
    <row r="194" ht="18.75" customHeight="1">
      <c r="B194" s="297"/>
      <c r="C194" s="301"/>
      <c r="D194" s="301"/>
      <c r="E194" s="301"/>
      <c r="F194" s="322"/>
      <c r="G194" s="301"/>
      <c r="H194" s="301"/>
      <c r="I194" s="301"/>
      <c r="J194" s="301"/>
      <c r="K194" s="297"/>
    </row>
    <row r="195" ht="18.75" customHeight="1">
      <c r="B195" s="308"/>
      <c r="C195" s="308"/>
      <c r="D195" s="308"/>
      <c r="E195" s="308"/>
      <c r="F195" s="308"/>
      <c r="G195" s="308"/>
      <c r="H195" s="308"/>
      <c r="I195" s="308"/>
      <c r="J195" s="308"/>
      <c r="K195" s="308"/>
    </row>
    <row r="196" ht="13.5">
      <c r="B196" s="287"/>
      <c r="C196" s="288"/>
      <c r="D196" s="288"/>
      <c r="E196" s="288"/>
      <c r="F196" s="288"/>
      <c r="G196" s="288"/>
      <c r="H196" s="288"/>
      <c r="I196" s="288"/>
      <c r="J196" s="288"/>
      <c r="K196" s="289"/>
    </row>
    <row r="197" ht="21">
      <c r="B197" s="290"/>
      <c r="C197" s="291" t="s">
        <v>2554</v>
      </c>
      <c r="D197" s="291"/>
      <c r="E197" s="291"/>
      <c r="F197" s="291"/>
      <c r="G197" s="291"/>
      <c r="H197" s="291"/>
      <c r="I197" s="291"/>
      <c r="J197" s="291"/>
      <c r="K197" s="292"/>
    </row>
    <row r="198" ht="25.5" customHeight="1">
      <c r="B198" s="290"/>
      <c r="C198" s="359" t="s">
        <v>2555</v>
      </c>
      <c r="D198" s="359"/>
      <c r="E198" s="359"/>
      <c r="F198" s="359" t="s">
        <v>2556</v>
      </c>
      <c r="G198" s="360"/>
      <c r="H198" s="359" t="s">
        <v>2557</v>
      </c>
      <c r="I198" s="359"/>
      <c r="J198" s="359"/>
      <c r="K198" s="292"/>
    </row>
    <row r="199" ht="5.25" customHeight="1">
      <c r="B199" s="323"/>
      <c r="C199" s="320"/>
      <c r="D199" s="320"/>
      <c r="E199" s="320"/>
      <c r="F199" s="320"/>
      <c r="G199" s="301"/>
      <c r="H199" s="320"/>
      <c r="I199" s="320"/>
      <c r="J199" s="320"/>
      <c r="K199" s="344"/>
    </row>
    <row r="200" ht="15" customHeight="1">
      <c r="B200" s="323"/>
      <c r="C200" s="301" t="s">
        <v>2547</v>
      </c>
      <c r="D200" s="301"/>
      <c r="E200" s="301"/>
      <c r="F200" s="322" t="s">
        <v>42</v>
      </c>
      <c r="G200" s="301"/>
      <c r="H200" s="301" t="s">
        <v>2558</v>
      </c>
      <c r="I200" s="301"/>
      <c r="J200" s="301"/>
      <c r="K200" s="344"/>
    </row>
    <row r="201" ht="15" customHeight="1">
      <c r="B201" s="323"/>
      <c r="C201" s="329"/>
      <c r="D201" s="301"/>
      <c r="E201" s="301"/>
      <c r="F201" s="322" t="s">
        <v>43</v>
      </c>
      <c r="G201" s="301"/>
      <c r="H201" s="301" t="s">
        <v>2559</v>
      </c>
      <c r="I201" s="301"/>
      <c r="J201" s="301"/>
      <c r="K201" s="344"/>
    </row>
    <row r="202" ht="15" customHeight="1">
      <c r="B202" s="323"/>
      <c r="C202" s="329"/>
      <c r="D202" s="301"/>
      <c r="E202" s="301"/>
      <c r="F202" s="322" t="s">
        <v>46</v>
      </c>
      <c r="G202" s="301"/>
      <c r="H202" s="301" t="s">
        <v>2560</v>
      </c>
      <c r="I202" s="301"/>
      <c r="J202" s="301"/>
      <c r="K202" s="344"/>
    </row>
    <row r="203" ht="15" customHeight="1">
      <c r="B203" s="323"/>
      <c r="C203" s="301"/>
      <c r="D203" s="301"/>
      <c r="E203" s="301"/>
      <c r="F203" s="322" t="s">
        <v>44</v>
      </c>
      <c r="G203" s="301"/>
      <c r="H203" s="301" t="s">
        <v>2561</v>
      </c>
      <c r="I203" s="301"/>
      <c r="J203" s="301"/>
      <c r="K203" s="344"/>
    </row>
    <row r="204" ht="15" customHeight="1">
      <c r="B204" s="323"/>
      <c r="C204" s="301"/>
      <c r="D204" s="301"/>
      <c r="E204" s="301"/>
      <c r="F204" s="322" t="s">
        <v>45</v>
      </c>
      <c r="G204" s="301"/>
      <c r="H204" s="301" t="s">
        <v>2562</v>
      </c>
      <c r="I204" s="301"/>
      <c r="J204" s="301"/>
      <c r="K204" s="344"/>
    </row>
    <row r="205" ht="15" customHeight="1">
      <c r="B205" s="323"/>
      <c r="C205" s="301"/>
      <c r="D205" s="301"/>
      <c r="E205" s="301"/>
      <c r="F205" s="322"/>
      <c r="G205" s="301"/>
      <c r="H205" s="301"/>
      <c r="I205" s="301"/>
      <c r="J205" s="301"/>
      <c r="K205" s="344"/>
    </row>
    <row r="206" ht="15" customHeight="1">
      <c r="B206" s="323"/>
      <c r="C206" s="301" t="s">
        <v>2503</v>
      </c>
      <c r="D206" s="301"/>
      <c r="E206" s="301"/>
      <c r="F206" s="322" t="s">
        <v>78</v>
      </c>
      <c r="G206" s="301"/>
      <c r="H206" s="301" t="s">
        <v>2563</v>
      </c>
      <c r="I206" s="301"/>
      <c r="J206" s="301"/>
      <c r="K206" s="344"/>
    </row>
    <row r="207" ht="15" customHeight="1">
      <c r="B207" s="323"/>
      <c r="C207" s="329"/>
      <c r="D207" s="301"/>
      <c r="E207" s="301"/>
      <c r="F207" s="322" t="s">
        <v>2401</v>
      </c>
      <c r="G207" s="301"/>
      <c r="H207" s="301" t="s">
        <v>2402</v>
      </c>
      <c r="I207" s="301"/>
      <c r="J207" s="301"/>
      <c r="K207" s="344"/>
    </row>
    <row r="208" ht="15" customHeight="1">
      <c r="B208" s="323"/>
      <c r="C208" s="301"/>
      <c r="D208" s="301"/>
      <c r="E208" s="301"/>
      <c r="F208" s="322" t="s">
        <v>2399</v>
      </c>
      <c r="G208" s="301"/>
      <c r="H208" s="301" t="s">
        <v>2564</v>
      </c>
      <c r="I208" s="301"/>
      <c r="J208" s="301"/>
      <c r="K208" s="344"/>
    </row>
    <row r="209" ht="15" customHeight="1">
      <c r="B209" s="361"/>
      <c r="C209" s="329"/>
      <c r="D209" s="329"/>
      <c r="E209" s="329"/>
      <c r="F209" s="322" t="s">
        <v>2403</v>
      </c>
      <c r="G209" s="307"/>
      <c r="H209" s="348" t="s">
        <v>2404</v>
      </c>
      <c r="I209" s="348"/>
      <c r="J209" s="348"/>
      <c r="K209" s="362"/>
    </row>
    <row r="210" ht="15" customHeight="1">
      <c r="B210" s="361"/>
      <c r="C210" s="329"/>
      <c r="D210" s="329"/>
      <c r="E210" s="329"/>
      <c r="F210" s="322" t="s">
        <v>2405</v>
      </c>
      <c r="G210" s="307"/>
      <c r="H210" s="348" t="s">
        <v>2381</v>
      </c>
      <c r="I210" s="348"/>
      <c r="J210" s="348"/>
      <c r="K210" s="362"/>
    </row>
    <row r="211" ht="15" customHeight="1">
      <c r="B211" s="361"/>
      <c r="C211" s="329"/>
      <c r="D211" s="329"/>
      <c r="E211" s="329"/>
      <c r="F211" s="363"/>
      <c r="G211" s="307"/>
      <c r="H211" s="364"/>
      <c r="I211" s="364"/>
      <c r="J211" s="364"/>
      <c r="K211" s="362"/>
    </row>
    <row r="212" ht="15" customHeight="1">
      <c r="B212" s="361"/>
      <c r="C212" s="301" t="s">
        <v>2527</v>
      </c>
      <c r="D212" s="329"/>
      <c r="E212" s="329"/>
      <c r="F212" s="322">
        <v>1</v>
      </c>
      <c r="G212" s="307"/>
      <c r="H212" s="348" t="s">
        <v>2565</v>
      </c>
      <c r="I212" s="348"/>
      <c r="J212" s="348"/>
      <c r="K212" s="362"/>
    </row>
    <row r="213" ht="15" customHeight="1">
      <c r="B213" s="361"/>
      <c r="C213" s="329"/>
      <c r="D213" s="329"/>
      <c r="E213" s="329"/>
      <c r="F213" s="322">
        <v>2</v>
      </c>
      <c r="G213" s="307"/>
      <c r="H213" s="348" t="s">
        <v>2566</v>
      </c>
      <c r="I213" s="348"/>
      <c r="J213" s="348"/>
      <c r="K213" s="362"/>
    </row>
    <row r="214" ht="15" customHeight="1">
      <c r="B214" s="361"/>
      <c r="C214" s="329"/>
      <c r="D214" s="329"/>
      <c r="E214" s="329"/>
      <c r="F214" s="322">
        <v>3</v>
      </c>
      <c r="G214" s="307"/>
      <c r="H214" s="348" t="s">
        <v>2567</v>
      </c>
      <c r="I214" s="348"/>
      <c r="J214" s="348"/>
      <c r="K214" s="362"/>
    </row>
    <row r="215" ht="15" customHeight="1">
      <c r="B215" s="361"/>
      <c r="C215" s="329"/>
      <c r="D215" s="329"/>
      <c r="E215" s="329"/>
      <c r="F215" s="322">
        <v>4</v>
      </c>
      <c r="G215" s="307"/>
      <c r="H215" s="348" t="s">
        <v>2568</v>
      </c>
      <c r="I215" s="348"/>
      <c r="J215" s="348"/>
      <c r="K215" s="362"/>
    </row>
    <row r="216" ht="12.75" customHeight="1">
      <c r="B216" s="365"/>
      <c r="C216" s="366"/>
      <c r="D216" s="366"/>
      <c r="E216" s="366"/>
      <c r="F216" s="366"/>
      <c r="G216" s="366"/>
      <c r="H216" s="366"/>
      <c r="I216" s="366"/>
      <c r="J216" s="366"/>
      <c r="K216" s="367"/>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84</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375</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ROUND(J95,2)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ROUND(SUM(BE95:BE273), 2)</f>
        <v>0</v>
      </c>
      <c r="G30" s="46"/>
      <c r="H30" s="46"/>
      <c r="I30" s="157">
        <v>0.20999999999999999</v>
      </c>
      <c r="J30" s="156">
        <f>ROUND(ROUND((SUM(BE95:BE273)), 2)*I30, 2)</f>
        <v>0</v>
      </c>
      <c r="K30" s="50"/>
    </row>
    <row r="31" s="1" customFormat="1" ht="14.4" customHeight="1">
      <c r="B31" s="45"/>
      <c r="C31" s="46"/>
      <c r="D31" s="46"/>
      <c r="E31" s="54" t="s">
        <v>43</v>
      </c>
      <c r="F31" s="156">
        <f>ROUND(SUM(BF95:BF273), 2)</f>
        <v>0</v>
      </c>
      <c r="G31" s="46"/>
      <c r="H31" s="46"/>
      <c r="I31" s="157">
        <v>0.14999999999999999</v>
      </c>
      <c r="J31" s="156">
        <f>ROUND(ROUND((SUM(BF95:BF273)), 2)*I31, 2)</f>
        <v>0</v>
      </c>
      <c r="K31" s="50"/>
    </row>
    <row r="32" hidden="1" s="1" customFormat="1" ht="14.4" customHeight="1">
      <c r="B32" s="45"/>
      <c r="C32" s="46"/>
      <c r="D32" s="46"/>
      <c r="E32" s="54" t="s">
        <v>44</v>
      </c>
      <c r="F32" s="156">
        <f>ROUND(SUM(BG95:BG273), 2)</f>
        <v>0</v>
      </c>
      <c r="G32" s="46"/>
      <c r="H32" s="46"/>
      <c r="I32" s="157">
        <v>0.20999999999999999</v>
      </c>
      <c r="J32" s="156">
        <v>0</v>
      </c>
      <c r="K32" s="50"/>
    </row>
    <row r="33" hidden="1" s="1" customFormat="1" ht="14.4" customHeight="1">
      <c r="B33" s="45"/>
      <c r="C33" s="46"/>
      <c r="D33" s="46"/>
      <c r="E33" s="54" t="s">
        <v>45</v>
      </c>
      <c r="F33" s="156">
        <f>ROUND(SUM(BH95:BH273), 2)</f>
        <v>0</v>
      </c>
      <c r="G33" s="46"/>
      <c r="H33" s="46"/>
      <c r="I33" s="157">
        <v>0.14999999999999999</v>
      </c>
      <c r="J33" s="156">
        <v>0</v>
      </c>
      <c r="K33" s="50"/>
    </row>
    <row r="34" hidden="1" s="1" customFormat="1" ht="14.4" customHeight="1">
      <c r="B34" s="45"/>
      <c r="C34" s="46"/>
      <c r="D34" s="46"/>
      <c r="E34" s="54" t="s">
        <v>46</v>
      </c>
      <c r="F34" s="156">
        <f>ROUND(SUM(BI95:BI273),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SO 101 - Zázemí pro stánky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Praha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J95</f>
        <v>0</v>
      </c>
      <c r="K56" s="50"/>
      <c r="AU56" s="23" t="s">
        <v>145</v>
      </c>
    </row>
    <row r="57" s="7" customFormat="1" ht="24.96" customHeight="1">
      <c r="B57" s="176"/>
      <c r="C57" s="177"/>
      <c r="D57" s="178" t="s">
        <v>146</v>
      </c>
      <c r="E57" s="179"/>
      <c r="F57" s="179"/>
      <c r="G57" s="179"/>
      <c r="H57" s="179"/>
      <c r="I57" s="180"/>
      <c r="J57" s="181">
        <f>J96</f>
        <v>0</v>
      </c>
      <c r="K57" s="182"/>
    </row>
    <row r="58" s="8" customFormat="1" ht="19.92" customHeight="1">
      <c r="B58" s="183"/>
      <c r="C58" s="184"/>
      <c r="D58" s="185" t="s">
        <v>147</v>
      </c>
      <c r="E58" s="186"/>
      <c r="F58" s="186"/>
      <c r="G58" s="186"/>
      <c r="H58" s="186"/>
      <c r="I58" s="187"/>
      <c r="J58" s="188">
        <f>J97</f>
        <v>0</v>
      </c>
      <c r="K58" s="189"/>
    </row>
    <row r="59" s="8" customFormat="1" ht="19.92" customHeight="1">
      <c r="B59" s="183"/>
      <c r="C59" s="184"/>
      <c r="D59" s="185" t="s">
        <v>376</v>
      </c>
      <c r="E59" s="186"/>
      <c r="F59" s="186"/>
      <c r="G59" s="186"/>
      <c r="H59" s="186"/>
      <c r="I59" s="187"/>
      <c r="J59" s="188">
        <f>J126</f>
        <v>0</v>
      </c>
      <c r="K59" s="189"/>
    </row>
    <row r="60" s="8" customFormat="1" ht="19.92" customHeight="1">
      <c r="B60" s="183"/>
      <c r="C60" s="184"/>
      <c r="D60" s="185" t="s">
        <v>377</v>
      </c>
      <c r="E60" s="186"/>
      <c r="F60" s="186"/>
      <c r="G60" s="186"/>
      <c r="H60" s="186"/>
      <c r="I60" s="187"/>
      <c r="J60" s="188">
        <f>J147</f>
        <v>0</v>
      </c>
      <c r="K60" s="189"/>
    </row>
    <row r="61" s="8" customFormat="1" ht="19.92" customHeight="1">
      <c r="B61" s="183"/>
      <c r="C61" s="184"/>
      <c r="D61" s="185" t="s">
        <v>378</v>
      </c>
      <c r="E61" s="186"/>
      <c r="F61" s="186"/>
      <c r="G61" s="186"/>
      <c r="H61" s="186"/>
      <c r="I61" s="187"/>
      <c r="J61" s="188">
        <f>J152</f>
        <v>0</v>
      </c>
      <c r="K61" s="189"/>
    </row>
    <row r="62" s="8" customFormat="1" ht="19.92" customHeight="1">
      <c r="B62" s="183"/>
      <c r="C62" s="184"/>
      <c r="D62" s="185" t="s">
        <v>379</v>
      </c>
      <c r="E62" s="186"/>
      <c r="F62" s="186"/>
      <c r="G62" s="186"/>
      <c r="H62" s="186"/>
      <c r="I62" s="187"/>
      <c r="J62" s="188">
        <f>J164</f>
        <v>0</v>
      </c>
      <c r="K62" s="189"/>
    </row>
    <row r="63" s="8" customFormat="1" ht="19.92" customHeight="1">
      <c r="B63" s="183"/>
      <c r="C63" s="184"/>
      <c r="D63" s="185" t="s">
        <v>149</v>
      </c>
      <c r="E63" s="186"/>
      <c r="F63" s="186"/>
      <c r="G63" s="186"/>
      <c r="H63" s="186"/>
      <c r="I63" s="187"/>
      <c r="J63" s="188">
        <f>J185</f>
        <v>0</v>
      </c>
      <c r="K63" s="189"/>
    </row>
    <row r="64" s="8" customFormat="1" ht="19.92" customHeight="1">
      <c r="B64" s="183"/>
      <c r="C64" s="184"/>
      <c r="D64" s="185" t="s">
        <v>150</v>
      </c>
      <c r="E64" s="186"/>
      <c r="F64" s="186"/>
      <c r="G64" s="186"/>
      <c r="H64" s="186"/>
      <c r="I64" s="187"/>
      <c r="J64" s="188">
        <f>J192</f>
        <v>0</v>
      </c>
      <c r="K64" s="189"/>
    </row>
    <row r="65" s="8" customFormat="1" ht="19.92" customHeight="1">
      <c r="B65" s="183"/>
      <c r="C65" s="184"/>
      <c r="D65" s="185" t="s">
        <v>151</v>
      </c>
      <c r="E65" s="186"/>
      <c r="F65" s="186"/>
      <c r="G65" s="186"/>
      <c r="H65" s="186"/>
      <c r="I65" s="187"/>
      <c r="J65" s="188">
        <f>J195</f>
        <v>0</v>
      </c>
      <c r="K65" s="189"/>
    </row>
    <row r="66" s="7" customFormat="1" ht="24.96" customHeight="1">
      <c r="B66" s="176"/>
      <c r="C66" s="177"/>
      <c r="D66" s="178" t="s">
        <v>380</v>
      </c>
      <c r="E66" s="179"/>
      <c r="F66" s="179"/>
      <c r="G66" s="179"/>
      <c r="H66" s="179"/>
      <c r="I66" s="180"/>
      <c r="J66" s="181">
        <f>J198</f>
        <v>0</v>
      </c>
      <c r="K66" s="182"/>
    </row>
    <row r="67" s="8" customFormat="1" ht="19.92" customHeight="1">
      <c r="B67" s="183"/>
      <c r="C67" s="184"/>
      <c r="D67" s="185" t="s">
        <v>381</v>
      </c>
      <c r="E67" s="186"/>
      <c r="F67" s="186"/>
      <c r="G67" s="186"/>
      <c r="H67" s="186"/>
      <c r="I67" s="187"/>
      <c r="J67" s="188">
        <f>J199</f>
        <v>0</v>
      </c>
      <c r="K67" s="189"/>
    </row>
    <row r="68" s="8" customFormat="1" ht="19.92" customHeight="1">
      <c r="B68" s="183"/>
      <c r="C68" s="184"/>
      <c r="D68" s="185" t="s">
        <v>382</v>
      </c>
      <c r="E68" s="186"/>
      <c r="F68" s="186"/>
      <c r="G68" s="186"/>
      <c r="H68" s="186"/>
      <c r="I68" s="187"/>
      <c r="J68" s="188">
        <f>J220</f>
        <v>0</v>
      </c>
      <c r="K68" s="189"/>
    </row>
    <row r="69" s="8" customFormat="1" ht="19.92" customHeight="1">
      <c r="B69" s="183"/>
      <c r="C69" s="184"/>
      <c r="D69" s="185" t="s">
        <v>383</v>
      </c>
      <c r="E69" s="186"/>
      <c r="F69" s="186"/>
      <c r="G69" s="186"/>
      <c r="H69" s="186"/>
      <c r="I69" s="187"/>
      <c r="J69" s="188">
        <f>J232</f>
        <v>0</v>
      </c>
      <c r="K69" s="189"/>
    </row>
    <row r="70" s="8" customFormat="1" ht="19.92" customHeight="1">
      <c r="B70" s="183"/>
      <c r="C70" s="184"/>
      <c r="D70" s="185" t="s">
        <v>384</v>
      </c>
      <c r="E70" s="186"/>
      <c r="F70" s="186"/>
      <c r="G70" s="186"/>
      <c r="H70" s="186"/>
      <c r="I70" s="187"/>
      <c r="J70" s="188">
        <f>J237</f>
        <v>0</v>
      </c>
      <c r="K70" s="189"/>
    </row>
    <row r="71" s="8" customFormat="1" ht="19.92" customHeight="1">
      <c r="B71" s="183"/>
      <c r="C71" s="184"/>
      <c r="D71" s="185" t="s">
        <v>385</v>
      </c>
      <c r="E71" s="186"/>
      <c r="F71" s="186"/>
      <c r="G71" s="186"/>
      <c r="H71" s="186"/>
      <c r="I71" s="187"/>
      <c r="J71" s="188">
        <f>J242</f>
        <v>0</v>
      </c>
      <c r="K71" s="189"/>
    </row>
    <row r="72" s="8" customFormat="1" ht="19.92" customHeight="1">
      <c r="B72" s="183"/>
      <c r="C72" s="184"/>
      <c r="D72" s="185" t="s">
        <v>386</v>
      </c>
      <c r="E72" s="186"/>
      <c r="F72" s="186"/>
      <c r="G72" s="186"/>
      <c r="H72" s="186"/>
      <c r="I72" s="187"/>
      <c r="J72" s="188">
        <f>J255</f>
        <v>0</v>
      </c>
      <c r="K72" s="189"/>
    </row>
    <row r="73" s="8" customFormat="1" ht="19.92" customHeight="1">
      <c r="B73" s="183"/>
      <c r="C73" s="184"/>
      <c r="D73" s="185" t="s">
        <v>387</v>
      </c>
      <c r="E73" s="186"/>
      <c r="F73" s="186"/>
      <c r="G73" s="186"/>
      <c r="H73" s="186"/>
      <c r="I73" s="187"/>
      <c r="J73" s="188">
        <f>J263</f>
        <v>0</v>
      </c>
      <c r="K73" s="189"/>
    </row>
    <row r="74" s="8" customFormat="1" ht="19.92" customHeight="1">
      <c r="B74" s="183"/>
      <c r="C74" s="184"/>
      <c r="D74" s="185" t="s">
        <v>388</v>
      </c>
      <c r="E74" s="186"/>
      <c r="F74" s="186"/>
      <c r="G74" s="186"/>
      <c r="H74" s="186"/>
      <c r="I74" s="187"/>
      <c r="J74" s="188">
        <f>J265</f>
        <v>0</v>
      </c>
      <c r="K74" s="189"/>
    </row>
    <row r="75" s="8" customFormat="1" ht="19.92" customHeight="1">
      <c r="B75" s="183"/>
      <c r="C75" s="184"/>
      <c r="D75" s="185" t="s">
        <v>389</v>
      </c>
      <c r="E75" s="186"/>
      <c r="F75" s="186"/>
      <c r="G75" s="186"/>
      <c r="H75" s="186"/>
      <c r="I75" s="187"/>
      <c r="J75" s="188">
        <f>J271</f>
        <v>0</v>
      </c>
      <c r="K75" s="189"/>
    </row>
    <row r="76" s="1" customFormat="1" ht="21.84" customHeight="1">
      <c r="B76" s="45"/>
      <c r="C76" s="46"/>
      <c r="D76" s="46"/>
      <c r="E76" s="46"/>
      <c r="F76" s="46"/>
      <c r="G76" s="46"/>
      <c r="H76" s="46"/>
      <c r="I76" s="143"/>
      <c r="J76" s="46"/>
      <c r="K76" s="50"/>
    </row>
    <row r="77" s="1" customFormat="1" ht="6.96" customHeight="1">
      <c r="B77" s="66"/>
      <c r="C77" s="67"/>
      <c r="D77" s="67"/>
      <c r="E77" s="67"/>
      <c r="F77" s="67"/>
      <c r="G77" s="67"/>
      <c r="H77" s="67"/>
      <c r="I77" s="165"/>
      <c r="J77" s="67"/>
      <c r="K77" s="68"/>
    </row>
    <row r="81" s="1" customFormat="1" ht="6.96" customHeight="1">
      <c r="B81" s="69"/>
      <c r="C81" s="70"/>
      <c r="D81" s="70"/>
      <c r="E81" s="70"/>
      <c r="F81" s="70"/>
      <c r="G81" s="70"/>
      <c r="H81" s="70"/>
      <c r="I81" s="168"/>
      <c r="J81" s="70"/>
      <c r="K81" s="70"/>
      <c r="L81" s="71"/>
    </row>
    <row r="82" s="1" customFormat="1" ht="36.96" customHeight="1">
      <c r="B82" s="45"/>
      <c r="C82" s="72" t="s">
        <v>152</v>
      </c>
      <c r="D82" s="73"/>
      <c r="E82" s="73"/>
      <c r="F82" s="73"/>
      <c r="G82" s="73"/>
      <c r="H82" s="73"/>
      <c r="I82" s="190"/>
      <c r="J82" s="73"/>
      <c r="K82" s="73"/>
      <c r="L82" s="71"/>
    </row>
    <row r="83" s="1" customFormat="1" ht="6.96" customHeight="1">
      <c r="B83" s="45"/>
      <c r="C83" s="73"/>
      <c r="D83" s="73"/>
      <c r="E83" s="73"/>
      <c r="F83" s="73"/>
      <c r="G83" s="73"/>
      <c r="H83" s="73"/>
      <c r="I83" s="190"/>
      <c r="J83" s="73"/>
      <c r="K83" s="73"/>
      <c r="L83" s="71"/>
    </row>
    <row r="84" s="1" customFormat="1" ht="14.4" customHeight="1">
      <c r="B84" s="45"/>
      <c r="C84" s="75" t="s">
        <v>18</v>
      </c>
      <c r="D84" s="73"/>
      <c r="E84" s="73"/>
      <c r="F84" s="73"/>
      <c r="G84" s="73"/>
      <c r="H84" s="73"/>
      <c r="I84" s="190"/>
      <c r="J84" s="73"/>
      <c r="K84" s="73"/>
      <c r="L84" s="71"/>
    </row>
    <row r="85" s="1" customFormat="1" ht="16.5" customHeight="1">
      <c r="B85" s="45"/>
      <c r="C85" s="73"/>
      <c r="D85" s="73"/>
      <c r="E85" s="191" t="str">
        <f>E7</f>
        <v>Náměstí Hloubětín</v>
      </c>
      <c r="F85" s="75"/>
      <c r="G85" s="75"/>
      <c r="H85" s="75"/>
      <c r="I85" s="190"/>
      <c r="J85" s="73"/>
      <c r="K85" s="73"/>
      <c r="L85" s="71"/>
    </row>
    <row r="86" s="1" customFormat="1" ht="14.4" customHeight="1">
      <c r="B86" s="45"/>
      <c r="C86" s="75" t="s">
        <v>139</v>
      </c>
      <c r="D86" s="73"/>
      <c r="E86" s="73"/>
      <c r="F86" s="73"/>
      <c r="G86" s="73"/>
      <c r="H86" s="73"/>
      <c r="I86" s="190"/>
      <c r="J86" s="73"/>
      <c r="K86" s="73"/>
      <c r="L86" s="71"/>
    </row>
    <row r="87" s="1" customFormat="1" ht="17.25" customHeight="1">
      <c r="B87" s="45"/>
      <c r="C87" s="73"/>
      <c r="D87" s="73"/>
      <c r="E87" s="81" t="str">
        <f>E9</f>
        <v>SO 101 - Zázemí pro stánky</v>
      </c>
      <c r="F87" s="73"/>
      <c r="G87" s="73"/>
      <c r="H87" s="73"/>
      <c r="I87" s="190"/>
      <c r="J87" s="73"/>
      <c r="K87" s="73"/>
      <c r="L87" s="71"/>
    </row>
    <row r="88" s="1" customFormat="1" ht="6.96" customHeight="1">
      <c r="B88" s="45"/>
      <c r="C88" s="73"/>
      <c r="D88" s="73"/>
      <c r="E88" s="73"/>
      <c r="F88" s="73"/>
      <c r="G88" s="73"/>
      <c r="H88" s="73"/>
      <c r="I88" s="190"/>
      <c r="J88" s="73"/>
      <c r="K88" s="73"/>
      <c r="L88" s="71"/>
    </row>
    <row r="89" s="1" customFormat="1" ht="18" customHeight="1">
      <c r="B89" s="45"/>
      <c r="C89" s="75" t="s">
        <v>23</v>
      </c>
      <c r="D89" s="73"/>
      <c r="E89" s="73"/>
      <c r="F89" s="192" t="str">
        <f>F12</f>
        <v xml:space="preserve">Praha </v>
      </c>
      <c r="G89" s="73"/>
      <c r="H89" s="73"/>
      <c r="I89" s="193" t="s">
        <v>25</v>
      </c>
      <c r="J89" s="84" t="str">
        <f>IF(J12="","",J12)</f>
        <v>6. 6. 2018</v>
      </c>
      <c r="K89" s="73"/>
      <c r="L89" s="71"/>
    </row>
    <row r="90" s="1" customFormat="1" ht="6.96" customHeight="1">
      <c r="B90" s="45"/>
      <c r="C90" s="73"/>
      <c r="D90" s="73"/>
      <c r="E90" s="73"/>
      <c r="F90" s="73"/>
      <c r="G90" s="73"/>
      <c r="H90" s="73"/>
      <c r="I90" s="190"/>
      <c r="J90" s="73"/>
      <c r="K90" s="73"/>
      <c r="L90" s="71"/>
    </row>
    <row r="91" s="1" customFormat="1">
      <c r="B91" s="45"/>
      <c r="C91" s="75" t="s">
        <v>27</v>
      </c>
      <c r="D91" s="73"/>
      <c r="E91" s="73"/>
      <c r="F91" s="192" t="str">
        <f>E15</f>
        <v xml:space="preserve"> </v>
      </c>
      <c r="G91" s="73"/>
      <c r="H91" s="73"/>
      <c r="I91" s="193" t="s">
        <v>33</v>
      </c>
      <c r="J91" s="192" t="str">
        <f>E21</f>
        <v xml:space="preserve"> </v>
      </c>
      <c r="K91" s="73"/>
      <c r="L91" s="71"/>
    </row>
    <row r="92" s="1" customFormat="1" ht="14.4" customHeight="1">
      <c r="B92" s="45"/>
      <c r="C92" s="75" t="s">
        <v>31</v>
      </c>
      <c r="D92" s="73"/>
      <c r="E92" s="73"/>
      <c r="F92" s="192" t="str">
        <f>IF(E18="","",E18)</f>
        <v/>
      </c>
      <c r="G92" s="73"/>
      <c r="H92" s="73"/>
      <c r="I92" s="190"/>
      <c r="J92" s="73"/>
      <c r="K92" s="73"/>
      <c r="L92" s="71"/>
    </row>
    <row r="93" s="1" customFormat="1" ht="10.32" customHeight="1">
      <c r="B93" s="45"/>
      <c r="C93" s="73"/>
      <c r="D93" s="73"/>
      <c r="E93" s="73"/>
      <c r="F93" s="73"/>
      <c r="G93" s="73"/>
      <c r="H93" s="73"/>
      <c r="I93" s="190"/>
      <c r="J93" s="73"/>
      <c r="K93" s="73"/>
      <c r="L93" s="71"/>
    </row>
    <row r="94" s="9" customFormat="1" ht="29.28" customHeight="1">
      <c r="B94" s="194"/>
      <c r="C94" s="195" t="s">
        <v>153</v>
      </c>
      <c r="D94" s="196" t="s">
        <v>56</v>
      </c>
      <c r="E94" s="196" t="s">
        <v>52</v>
      </c>
      <c r="F94" s="196" t="s">
        <v>154</v>
      </c>
      <c r="G94" s="196" t="s">
        <v>155</v>
      </c>
      <c r="H94" s="196" t="s">
        <v>156</v>
      </c>
      <c r="I94" s="197" t="s">
        <v>157</v>
      </c>
      <c r="J94" s="196" t="s">
        <v>143</v>
      </c>
      <c r="K94" s="198" t="s">
        <v>158</v>
      </c>
      <c r="L94" s="199"/>
      <c r="M94" s="101" t="s">
        <v>159</v>
      </c>
      <c r="N94" s="102" t="s">
        <v>41</v>
      </c>
      <c r="O94" s="102" t="s">
        <v>160</v>
      </c>
      <c r="P94" s="102" t="s">
        <v>161</v>
      </c>
      <c r="Q94" s="102" t="s">
        <v>162</v>
      </c>
      <c r="R94" s="102" t="s">
        <v>163</v>
      </c>
      <c r="S94" s="102" t="s">
        <v>164</v>
      </c>
      <c r="T94" s="103" t="s">
        <v>165</v>
      </c>
    </row>
    <row r="95" s="1" customFormat="1" ht="29.28" customHeight="1">
      <c r="B95" s="45"/>
      <c r="C95" s="107" t="s">
        <v>144</v>
      </c>
      <c r="D95" s="73"/>
      <c r="E95" s="73"/>
      <c r="F95" s="73"/>
      <c r="G95" s="73"/>
      <c r="H95" s="73"/>
      <c r="I95" s="190"/>
      <c r="J95" s="200">
        <f>BK95</f>
        <v>0</v>
      </c>
      <c r="K95" s="73"/>
      <c r="L95" s="71"/>
      <c r="M95" s="104"/>
      <c r="N95" s="105"/>
      <c r="O95" s="105"/>
      <c r="P95" s="201">
        <f>P96+P198</f>
        <v>0</v>
      </c>
      <c r="Q95" s="105"/>
      <c r="R95" s="201">
        <f>R96+R198</f>
        <v>128.98898440000002</v>
      </c>
      <c r="S95" s="105"/>
      <c r="T95" s="202">
        <f>T96+T198</f>
        <v>0</v>
      </c>
      <c r="AT95" s="23" t="s">
        <v>70</v>
      </c>
      <c r="AU95" s="23" t="s">
        <v>145</v>
      </c>
      <c r="BK95" s="203">
        <f>BK96+BK198</f>
        <v>0</v>
      </c>
    </row>
    <row r="96" s="10" customFormat="1" ht="37.44" customHeight="1">
      <c r="B96" s="204"/>
      <c r="C96" s="205"/>
      <c r="D96" s="206" t="s">
        <v>70</v>
      </c>
      <c r="E96" s="207" t="s">
        <v>166</v>
      </c>
      <c r="F96" s="207" t="s">
        <v>167</v>
      </c>
      <c r="G96" s="205"/>
      <c r="H96" s="205"/>
      <c r="I96" s="208"/>
      <c r="J96" s="209">
        <f>BK96</f>
        <v>0</v>
      </c>
      <c r="K96" s="205"/>
      <c r="L96" s="210"/>
      <c r="M96" s="211"/>
      <c r="N96" s="212"/>
      <c r="O96" s="212"/>
      <c r="P96" s="213">
        <f>P97+P126+P147+P152+P164+P185+P192+P195</f>
        <v>0</v>
      </c>
      <c r="Q96" s="212"/>
      <c r="R96" s="213">
        <f>R97+R126+R147+R152+R164+R185+R192+R195</f>
        <v>125.78237770000001</v>
      </c>
      <c r="S96" s="212"/>
      <c r="T96" s="214">
        <f>T97+T126+T147+T152+T164+T185+T192+T195</f>
        <v>0</v>
      </c>
      <c r="AR96" s="215" t="s">
        <v>79</v>
      </c>
      <c r="AT96" s="216" t="s">
        <v>70</v>
      </c>
      <c r="AU96" s="216" t="s">
        <v>71</v>
      </c>
      <c r="AY96" s="215" t="s">
        <v>168</v>
      </c>
      <c r="BK96" s="217">
        <f>BK97+BK126+BK147+BK152+BK164+BK185+BK192+BK195</f>
        <v>0</v>
      </c>
    </row>
    <row r="97" s="10" customFormat="1" ht="19.92" customHeight="1">
      <c r="B97" s="204"/>
      <c r="C97" s="205"/>
      <c r="D97" s="206" t="s">
        <v>70</v>
      </c>
      <c r="E97" s="218" t="s">
        <v>79</v>
      </c>
      <c r="F97" s="218" t="s">
        <v>169</v>
      </c>
      <c r="G97" s="205"/>
      <c r="H97" s="205"/>
      <c r="I97" s="208"/>
      <c r="J97" s="219">
        <f>BK97</f>
        <v>0</v>
      </c>
      <c r="K97" s="205"/>
      <c r="L97" s="210"/>
      <c r="M97" s="211"/>
      <c r="N97" s="212"/>
      <c r="O97" s="212"/>
      <c r="P97" s="213">
        <f>SUM(P98:P125)</f>
        <v>0</v>
      </c>
      <c r="Q97" s="212"/>
      <c r="R97" s="213">
        <f>SUM(R98:R125)</f>
        <v>0</v>
      </c>
      <c r="S97" s="212"/>
      <c r="T97" s="214">
        <f>SUM(T98:T125)</f>
        <v>0</v>
      </c>
      <c r="AR97" s="215" t="s">
        <v>79</v>
      </c>
      <c r="AT97" s="216" t="s">
        <v>70</v>
      </c>
      <c r="AU97" s="216" t="s">
        <v>79</v>
      </c>
      <c r="AY97" s="215" t="s">
        <v>168</v>
      </c>
      <c r="BK97" s="217">
        <f>SUM(BK98:BK125)</f>
        <v>0</v>
      </c>
    </row>
    <row r="98" s="1" customFormat="1" ht="38.25" customHeight="1">
      <c r="B98" s="45"/>
      <c r="C98" s="220" t="s">
        <v>79</v>
      </c>
      <c r="D98" s="220" t="s">
        <v>170</v>
      </c>
      <c r="E98" s="221" t="s">
        <v>390</v>
      </c>
      <c r="F98" s="222" t="s">
        <v>391</v>
      </c>
      <c r="G98" s="223" t="s">
        <v>205</v>
      </c>
      <c r="H98" s="224">
        <v>12</v>
      </c>
      <c r="I98" s="225"/>
      <c r="J98" s="226">
        <f>ROUND(I98*H98,2)</f>
        <v>0</v>
      </c>
      <c r="K98" s="222" t="s">
        <v>174</v>
      </c>
      <c r="L98" s="71"/>
      <c r="M98" s="227" t="s">
        <v>21</v>
      </c>
      <c r="N98" s="228" t="s">
        <v>42</v>
      </c>
      <c r="O98" s="46"/>
      <c r="P98" s="229">
        <f>O98*H98</f>
        <v>0</v>
      </c>
      <c r="Q98" s="229">
        <v>0</v>
      </c>
      <c r="R98" s="229">
        <f>Q98*H98</f>
        <v>0</v>
      </c>
      <c r="S98" s="229">
        <v>0</v>
      </c>
      <c r="T98" s="230">
        <f>S98*H98</f>
        <v>0</v>
      </c>
      <c r="AR98" s="23" t="s">
        <v>175</v>
      </c>
      <c r="AT98" s="23" t="s">
        <v>170</v>
      </c>
      <c r="AU98" s="23" t="s">
        <v>81</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392</v>
      </c>
    </row>
    <row r="99" s="1" customFormat="1">
      <c r="B99" s="45"/>
      <c r="C99" s="73"/>
      <c r="D99" s="232" t="s">
        <v>177</v>
      </c>
      <c r="E99" s="73"/>
      <c r="F99" s="233" t="s">
        <v>207</v>
      </c>
      <c r="G99" s="73"/>
      <c r="H99" s="73"/>
      <c r="I99" s="190"/>
      <c r="J99" s="73"/>
      <c r="K99" s="73"/>
      <c r="L99" s="71"/>
      <c r="M99" s="234"/>
      <c r="N99" s="46"/>
      <c r="O99" s="46"/>
      <c r="P99" s="46"/>
      <c r="Q99" s="46"/>
      <c r="R99" s="46"/>
      <c r="S99" s="46"/>
      <c r="T99" s="94"/>
      <c r="AT99" s="23" t="s">
        <v>177</v>
      </c>
      <c r="AU99" s="23" t="s">
        <v>81</v>
      </c>
    </row>
    <row r="100" s="1" customFormat="1" ht="38.25" customHeight="1">
      <c r="B100" s="45"/>
      <c r="C100" s="220" t="s">
        <v>81</v>
      </c>
      <c r="D100" s="220" t="s">
        <v>170</v>
      </c>
      <c r="E100" s="221" t="s">
        <v>393</v>
      </c>
      <c r="F100" s="222" t="s">
        <v>394</v>
      </c>
      <c r="G100" s="223" t="s">
        <v>205</v>
      </c>
      <c r="H100" s="224">
        <v>12</v>
      </c>
      <c r="I100" s="225"/>
      <c r="J100" s="226">
        <f>ROUND(I100*H100,2)</f>
        <v>0</v>
      </c>
      <c r="K100" s="222" t="s">
        <v>174</v>
      </c>
      <c r="L100" s="71"/>
      <c r="M100" s="227" t="s">
        <v>21</v>
      </c>
      <c r="N100" s="228" t="s">
        <v>42</v>
      </c>
      <c r="O100" s="46"/>
      <c r="P100" s="229">
        <f>O100*H100</f>
        <v>0</v>
      </c>
      <c r="Q100" s="229">
        <v>0</v>
      </c>
      <c r="R100" s="229">
        <f>Q100*H100</f>
        <v>0</v>
      </c>
      <c r="S100" s="229">
        <v>0</v>
      </c>
      <c r="T100" s="230">
        <f>S100*H100</f>
        <v>0</v>
      </c>
      <c r="AR100" s="23" t="s">
        <v>175</v>
      </c>
      <c r="AT100" s="23" t="s">
        <v>170</v>
      </c>
      <c r="AU100" s="23" t="s">
        <v>81</v>
      </c>
      <c r="AY100" s="23" t="s">
        <v>168</v>
      </c>
      <c r="BE100" s="231">
        <f>IF(N100="základní",J100,0)</f>
        <v>0</v>
      </c>
      <c r="BF100" s="231">
        <f>IF(N100="snížená",J100,0)</f>
        <v>0</v>
      </c>
      <c r="BG100" s="231">
        <f>IF(N100="zákl. přenesená",J100,0)</f>
        <v>0</v>
      </c>
      <c r="BH100" s="231">
        <f>IF(N100="sníž. přenesená",J100,0)</f>
        <v>0</v>
      </c>
      <c r="BI100" s="231">
        <f>IF(N100="nulová",J100,0)</f>
        <v>0</v>
      </c>
      <c r="BJ100" s="23" t="s">
        <v>79</v>
      </c>
      <c r="BK100" s="231">
        <f>ROUND(I100*H100,2)</f>
        <v>0</v>
      </c>
      <c r="BL100" s="23" t="s">
        <v>175</v>
      </c>
      <c r="BM100" s="23" t="s">
        <v>395</v>
      </c>
    </row>
    <row r="101" s="1" customFormat="1">
      <c r="B101" s="45"/>
      <c r="C101" s="73"/>
      <c r="D101" s="232" t="s">
        <v>177</v>
      </c>
      <c r="E101" s="73"/>
      <c r="F101" s="233" t="s">
        <v>207</v>
      </c>
      <c r="G101" s="73"/>
      <c r="H101" s="73"/>
      <c r="I101" s="190"/>
      <c r="J101" s="73"/>
      <c r="K101" s="73"/>
      <c r="L101" s="71"/>
      <c r="M101" s="234"/>
      <c r="N101" s="46"/>
      <c r="O101" s="46"/>
      <c r="P101" s="46"/>
      <c r="Q101" s="46"/>
      <c r="R101" s="46"/>
      <c r="S101" s="46"/>
      <c r="T101" s="94"/>
      <c r="AT101" s="23" t="s">
        <v>177</v>
      </c>
      <c r="AU101" s="23" t="s">
        <v>81</v>
      </c>
    </row>
    <row r="102" s="1" customFormat="1" ht="25.5" customHeight="1">
      <c r="B102" s="45"/>
      <c r="C102" s="220" t="s">
        <v>185</v>
      </c>
      <c r="D102" s="220" t="s">
        <v>170</v>
      </c>
      <c r="E102" s="221" t="s">
        <v>396</v>
      </c>
      <c r="F102" s="222" t="s">
        <v>397</v>
      </c>
      <c r="G102" s="223" t="s">
        <v>205</v>
      </c>
      <c r="H102" s="224">
        <v>21.84</v>
      </c>
      <c r="I102" s="225"/>
      <c r="J102" s="226">
        <f>ROUND(I102*H102,2)</f>
        <v>0</v>
      </c>
      <c r="K102" s="222" t="s">
        <v>174</v>
      </c>
      <c r="L102" s="71"/>
      <c r="M102" s="227" t="s">
        <v>21</v>
      </c>
      <c r="N102" s="228" t="s">
        <v>42</v>
      </c>
      <c r="O102" s="46"/>
      <c r="P102" s="229">
        <f>O102*H102</f>
        <v>0</v>
      </c>
      <c r="Q102" s="229">
        <v>0</v>
      </c>
      <c r="R102" s="229">
        <f>Q102*H102</f>
        <v>0</v>
      </c>
      <c r="S102" s="229">
        <v>0</v>
      </c>
      <c r="T102" s="230">
        <f>S102*H102</f>
        <v>0</v>
      </c>
      <c r="AR102" s="23" t="s">
        <v>175</v>
      </c>
      <c r="AT102" s="23" t="s">
        <v>170</v>
      </c>
      <c r="AU102" s="23" t="s">
        <v>81</v>
      </c>
      <c r="AY102" s="23" t="s">
        <v>168</v>
      </c>
      <c r="BE102" s="231">
        <f>IF(N102="základní",J102,0)</f>
        <v>0</v>
      </c>
      <c r="BF102" s="231">
        <f>IF(N102="snížená",J102,0)</f>
        <v>0</v>
      </c>
      <c r="BG102" s="231">
        <f>IF(N102="zákl. přenesená",J102,0)</f>
        <v>0</v>
      </c>
      <c r="BH102" s="231">
        <f>IF(N102="sníž. přenesená",J102,0)</f>
        <v>0</v>
      </c>
      <c r="BI102" s="231">
        <f>IF(N102="nulová",J102,0)</f>
        <v>0</v>
      </c>
      <c r="BJ102" s="23" t="s">
        <v>79</v>
      </c>
      <c r="BK102" s="231">
        <f>ROUND(I102*H102,2)</f>
        <v>0</v>
      </c>
      <c r="BL102" s="23" t="s">
        <v>175</v>
      </c>
      <c r="BM102" s="23" t="s">
        <v>398</v>
      </c>
    </row>
    <row r="103" s="1" customFormat="1">
      <c r="B103" s="45"/>
      <c r="C103" s="73"/>
      <c r="D103" s="232" t="s">
        <v>177</v>
      </c>
      <c r="E103" s="73"/>
      <c r="F103" s="233" t="s">
        <v>399</v>
      </c>
      <c r="G103" s="73"/>
      <c r="H103" s="73"/>
      <c r="I103" s="190"/>
      <c r="J103" s="73"/>
      <c r="K103" s="73"/>
      <c r="L103" s="71"/>
      <c r="M103" s="234"/>
      <c r="N103" s="46"/>
      <c r="O103" s="46"/>
      <c r="P103" s="46"/>
      <c r="Q103" s="46"/>
      <c r="R103" s="46"/>
      <c r="S103" s="46"/>
      <c r="T103" s="94"/>
      <c r="AT103" s="23" t="s">
        <v>177</v>
      </c>
      <c r="AU103" s="23" t="s">
        <v>81</v>
      </c>
    </row>
    <row r="104" s="1" customFormat="1" ht="25.5" customHeight="1">
      <c r="B104" s="45"/>
      <c r="C104" s="220" t="s">
        <v>175</v>
      </c>
      <c r="D104" s="220" t="s">
        <v>170</v>
      </c>
      <c r="E104" s="221" t="s">
        <v>400</v>
      </c>
      <c r="F104" s="222" t="s">
        <v>401</v>
      </c>
      <c r="G104" s="223" t="s">
        <v>205</v>
      </c>
      <c r="H104" s="224">
        <v>21.84</v>
      </c>
      <c r="I104" s="225"/>
      <c r="J104" s="226">
        <f>ROUND(I104*H104,2)</f>
        <v>0</v>
      </c>
      <c r="K104" s="222" t="s">
        <v>174</v>
      </c>
      <c r="L104" s="71"/>
      <c r="M104" s="227" t="s">
        <v>21</v>
      </c>
      <c r="N104" s="228" t="s">
        <v>42</v>
      </c>
      <c r="O104" s="46"/>
      <c r="P104" s="229">
        <f>O104*H104</f>
        <v>0</v>
      </c>
      <c r="Q104" s="229">
        <v>0</v>
      </c>
      <c r="R104" s="229">
        <f>Q104*H104</f>
        <v>0</v>
      </c>
      <c r="S104" s="229">
        <v>0</v>
      </c>
      <c r="T104" s="230">
        <f>S104*H104</f>
        <v>0</v>
      </c>
      <c r="AR104" s="23" t="s">
        <v>175</v>
      </c>
      <c r="AT104" s="23" t="s">
        <v>170</v>
      </c>
      <c r="AU104" s="23" t="s">
        <v>81</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402</v>
      </c>
    </row>
    <row r="105" s="1" customFormat="1">
      <c r="B105" s="45"/>
      <c r="C105" s="73"/>
      <c r="D105" s="232" t="s">
        <v>177</v>
      </c>
      <c r="E105" s="73"/>
      <c r="F105" s="233" t="s">
        <v>399</v>
      </c>
      <c r="G105" s="73"/>
      <c r="H105" s="73"/>
      <c r="I105" s="190"/>
      <c r="J105" s="73"/>
      <c r="K105" s="73"/>
      <c r="L105" s="71"/>
      <c r="M105" s="234"/>
      <c r="N105" s="46"/>
      <c r="O105" s="46"/>
      <c r="P105" s="46"/>
      <c r="Q105" s="46"/>
      <c r="R105" s="46"/>
      <c r="S105" s="46"/>
      <c r="T105" s="94"/>
      <c r="AT105" s="23" t="s">
        <v>177</v>
      </c>
      <c r="AU105" s="23" t="s">
        <v>81</v>
      </c>
    </row>
    <row r="106" s="1" customFormat="1" ht="25.5" customHeight="1">
      <c r="B106" s="45"/>
      <c r="C106" s="220" t="s">
        <v>192</v>
      </c>
      <c r="D106" s="220" t="s">
        <v>170</v>
      </c>
      <c r="E106" s="221" t="s">
        <v>403</v>
      </c>
      <c r="F106" s="222" t="s">
        <v>404</v>
      </c>
      <c r="G106" s="223" t="s">
        <v>205</v>
      </c>
      <c r="H106" s="224">
        <v>2.04</v>
      </c>
      <c r="I106" s="225"/>
      <c r="J106" s="226">
        <f>ROUND(I106*H106,2)</f>
        <v>0</v>
      </c>
      <c r="K106" s="222" t="s">
        <v>174</v>
      </c>
      <c r="L106" s="71"/>
      <c r="M106" s="227" t="s">
        <v>21</v>
      </c>
      <c r="N106" s="228" t="s">
        <v>42</v>
      </c>
      <c r="O106" s="46"/>
      <c r="P106" s="229">
        <f>O106*H106</f>
        <v>0</v>
      </c>
      <c r="Q106" s="229">
        <v>0</v>
      </c>
      <c r="R106" s="229">
        <f>Q106*H106</f>
        <v>0</v>
      </c>
      <c r="S106" s="229">
        <v>0</v>
      </c>
      <c r="T106" s="230">
        <f>S106*H106</f>
        <v>0</v>
      </c>
      <c r="AR106" s="23" t="s">
        <v>175</v>
      </c>
      <c r="AT106" s="23" t="s">
        <v>170</v>
      </c>
      <c r="AU106" s="23" t="s">
        <v>81</v>
      </c>
      <c r="AY106" s="23" t="s">
        <v>168</v>
      </c>
      <c r="BE106" s="231">
        <f>IF(N106="základní",J106,0)</f>
        <v>0</v>
      </c>
      <c r="BF106" s="231">
        <f>IF(N106="snížená",J106,0)</f>
        <v>0</v>
      </c>
      <c r="BG106" s="231">
        <f>IF(N106="zákl. přenesená",J106,0)</f>
        <v>0</v>
      </c>
      <c r="BH106" s="231">
        <f>IF(N106="sníž. přenesená",J106,0)</f>
        <v>0</v>
      </c>
      <c r="BI106" s="231">
        <f>IF(N106="nulová",J106,0)</f>
        <v>0</v>
      </c>
      <c r="BJ106" s="23" t="s">
        <v>79</v>
      </c>
      <c r="BK106" s="231">
        <f>ROUND(I106*H106,2)</f>
        <v>0</v>
      </c>
      <c r="BL106" s="23" t="s">
        <v>175</v>
      </c>
      <c r="BM106" s="23" t="s">
        <v>405</v>
      </c>
    </row>
    <row r="107" s="1" customFormat="1">
      <c r="B107" s="45"/>
      <c r="C107" s="73"/>
      <c r="D107" s="232" t="s">
        <v>177</v>
      </c>
      <c r="E107" s="73"/>
      <c r="F107" s="233" t="s">
        <v>406</v>
      </c>
      <c r="G107" s="73"/>
      <c r="H107" s="73"/>
      <c r="I107" s="190"/>
      <c r="J107" s="73"/>
      <c r="K107" s="73"/>
      <c r="L107" s="71"/>
      <c r="M107" s="234"/>
      <c r="N107" s="46"/>
      <c r="O107" s="46"/>
      <c r="P107" s="46"/>
      <c r="Q107" s="46"/>
      <c r="R107" s="46"/>
      <c r="S107" s="46"/>
      <c r="T107" s="94"/>
      <c r="AT107" s="23" t="s">
        <v>177</v>
      </c>
      <c r="AU107" s="23" t="s">
        <v>81</v>
      </c>
    </row>
    <row r="108" s="1" customFormat="1" ht="38.25" customHeight="1">
      <c r="B108" s="45"/>
      <c r="C108" s="220" t="s">
        <v>198</v>
      </c>
      <c r="D108" s="220" t="s">
        <v>170</v>
      </c>
      <c r="E108" s="221" t="s">
        <v>407</v>
      </c>
      <c r="F108" s="222" t="s">
        <v>408</v>
      </c>
      <c r="G108" s="223" t="s">
        <v>205</v>
      </c>
      <c r="H108" s="224">
        <v>2.04</v>
      </c>
      <c r="I108" s="225"/>
      <c r="J108" s="226">
        <f>ROUND(I108*H108,2)</f>
        <v>0</v>
      </c>
      <c r="K108" s="222" t="s">
        <v>174</v>
      </c>
      <c r="L108" s="71"/>
      <c r="M108" s="227" t="s">
        <v>21</v>
      </c>
      <c r="N108" s="228" t="s">
        <v>42</v>
      </c>
      <c r="O108" s="46"/>
      <c r="P108" s="229">
        <f>O108*H108</f>
        <v>0</v>
      </c>
      <c r="Q108" s="229">
        <v>0</v>
      </c>
      <c r="R108" s="229">
        <f>Q108*H108</f>
        <v>0</v>
      </c>
      <c r="S108" s="229">
        <v>0</v>
      </c>
      <c r="T108" s="230">
        <f>S108*H108</f>
        <v>0</v>
      </c>
      <c r="AR108" s="23" t="s">
        <v>175</v>
      </c>
      <c r="AT108" s="23" t="s">
        <v>170</v>
      </c>
      <c r="AU108" s="23" t="s">
        <v>81</v>
      </c>
      <c r="AY108" s="23" t="s">
        <v>168</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175</v>
      </c>
      <c r="BM108" s="23" t="s">
        <v>409</v>
      </c>
    </row>
    <row r="109" s="1" customFormat="1">
      <c r="B109" s="45"/>
      <c r="C109" s="73"/>
      <c r="D109" s="232" t="s">
        <v>177</v>
      </c>
      <c r="E109" s="73"/>
      <c r="F109" s="233" t="s">
        <v>406</v>
      </c>
      <c r="G109" s="73"/>
      <c r="H109" s="73"/>
      <c r="I109" s="190"/>
      <c r="J109" s="73"/>
      <c r="K109" s="73"/>
      <c r="L109" s="71"/>
      <c r="M109" s="234"/>
      <c r="N109" s="46"/>
      <c r="O109" s="46"/>
      <c r="P109" s="46"/>
      <c r="Q109" s="46"/>
      <c r="R109" s="46"/>
      <c r="S109" s="46"/>
      <c r="T109" s="94"/>
      <c r="AT109" s="23" t="s">
        <v>177</v>
      </c>
      <c r="AU109" s="23" t="s">
        <v>81</v>
      </c>
    </row>
    <row r="110" s="1" customFormat="1" ht="38.25" customHeight="1">
      <c r="B110" s="45"/>
      <c r="C110" s="220" t="s">
        <v>202</v>
      </c>
      <c r="D110" s="220" t="s">
        <v>170</v>
      </c>
      <c r="E110" s="221" t="s">
        <v>213</v>
      </c>
      <c r="F110" s="222" t="s">
        <v>214</v>
      </c>
      <c r="G110" s="223" t="s">
        <v>205</v>
      </c>
      <c r="H110" s="224">
        <v>28.699999999999999</v>
      </c>
      <c r="I110" s="225"/>
      <c r="J110" s="226">
        <f>ROUND(I110*H110,2)</f>
        <v>0</v>
      </c>
      <c r="K110" s="222" t="s">
        <v>174</v>
      </c>
      <c r="L110" s="71"/>
      <c r="M110" s="227" t="s">
        <v>21</v>
      </c>
      <c r="N110" s="228" t="s">
        <v>42</v>
      </c>
      <c r="O110" s="46"/>
      <c r="P110" s="229">
        <f>O110*H110</f>
        <v>0</v>
      </c>
      <c r="Q110" s="229">
        <v>0</v>
      </c>
      <c r="R110" s="229">
        <f>Q110*H110</f>
        <v>0</v>
      </c>
      <c r="S110" s="229">
        <v>0</v>
      </c>
      <c r="T110" s="230">
        <f>S110*H110</f>
        <v>0</v>
      </c>
      <c r="AR110" s="23" t="s">
        <v>175</v>
      </c>
      <c r="AT110" s="23" t="s">
        <v>170</v>
      </c>
      <c r="AU110" s="23" t="s">
        <v>81</v>
      </c>
      <c r="AY110" s="23" t="s">
        <v>168</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175</v>
      </c>
      <c r="BM110" s="23" t="s">
        <v>410</v>
      </c>
    </row>
    <row r="111" s="1" customFormat="1">
      <c r="B111" s="45"/>
      <c r="C111" s="73"/>
      <c r="D111" s="232" t="s">
        <v>177</v>
      </c>
      <c r="E111" s="73"/>
      <c r="F111" s="233" t="s">
        <v>216</v>
      </c>
      <c r="G111" s="73"/>
      <c r="H111" s="73"/>
      <c r="I111" s="190"/>
      <c r="J111" s="73"/>
      <c r="K111" s="73"/>
      <c r="L111" s="71"/>
      <c r="M111" s="234"/>
      <c r="N111" s="46"/>
      <c r="O111" s="46"/>
      <c r="P111" s="46"/>
      <c r="Q111" s="46"/>
      <c r="R111" s="46"/>
      <c r="S111" s="46"/>
      <c r="T111" s="94"/>
      <c r="AT111" s="23" t="s">
        <v>177</v>
      </c>
      <c r="AU111" s="23" t="s">
        <v>81</v>
      </c>
    </row>
    <row r="112" s="1" customFormat="1" ht="51" customHeight="1">
      <c r="B112" s="45"/>
      <c r="C112" s="220" t="s">
        <v>208</v>
      </c>
      <c r="D112" s="220" t="s">
        <v>170</v>
      </c>
      <c r="E112" s="221" t="s">
        <v>218</v>
      </c>
      <c r="F112" s="222" t="s">
        <v>219</v>
      </c>
      <c r="G112" s="223" t="s">
        <v>205</v>
      </c>
      <c r="H112" s="224">
        <v>287</v>
      </c>
      <c r="I112" s="225"/>
      <c r="J112" s="226">
        <f>ROUND(I112*H112,2)</f>
        <v>0</v>
      </c>
      <c r="K112" s="222" t="s">
        <v>174</v>
      </c>
      <c r="L112" s="71"/>
      <c r="M112" s="227" t="s">
        <v>21</v>
      </c>
      <c r="N112" s="228" t="s">
        <v>42</v>
      </c>
      <c r="O112" s="46"/>
      <c r="P112" s="229">
        <f>O112*H112</f>
        <v>0</v>
      </c>
      <c r="Q112" s="229">
        <v>0</v>
      </c>
      <c r="R112" s="229">
        <f>Q112*H112</f>
        <v>0</v>
      </c>
      <c r="S112" s="229">
        <v>0</v>
      </c>
      <c r="T112" s="230">
        <f>S112*H112</f>
        <v>0</v>
      </c>
      <c r="AR112" s="23" t="s">
        <v>175</v>
      </c>
      <c r="AT112" s="23" t="s">
        <v>170</v>
      </c>
      <c r="AU112" s="23" t="s">
        <v>81</v>
      </c>
      <c r="AY112" s="23" t="s">
        <v>168</v>
      </c>
      <c r="BE112" s="231">
        <f>IF(N112="základní",J112,0)</f>
        <v>0</v>
      </c>
      <c r="BF112" s="231">
        <f>IF(N112="snížená",J112,0)</f>
        <v>0</v>
      </c>
      <c r="BG112" s="231">
        <f>IF(N112="zákl. přenesená",J112,0)</f>
        <v>0</v>
      </c>
      <c r="BH112" s="231">
        <f>IF(N112="sníž. přenesená",J112,0)</f>
        <v>0</v>
      </c>
      <c r="BI112" s="231">
        <f>IF(N112="nulová",J112,0)</f>
        <v>0</v>
      </c>
      <c r="BJ112" s="23" t="s">
        <v>79</v>
      </c>
      <c r="BK112" s="231">
        <f>ROUND(I112*H112,2)</f>
        <v>0</v>
      </c>
      <c r="BL112" s="23" t="s">
        <v>175</v>
      </c>
      <c r="BM112" s="23" t="s">
        <v>411</v>
      </c>
    </row>
    <row r="113" s="1" customFormat="1">
      <c r="B113" s="45"/>
      <c r="C113" s="73"/>
      <c r="D113" s="232" t="s">
        <v>177</v>
      </c>
      <c r="E113" s="73"/>
      <c r="F113" s="233" t="s">
        <v>216</v>
      </c>
      <c r="G113" s="73"/>
      <c r="H113" s="73"/>
      <c r="I113" s="190"/>
      <c r="J113" s="73"/>
      <c r="K113" s="73"/>
      <c r="L113" s="71"/>
      <c r="M113" s="234"/>
      <c r="N113" s="46"/>
      <c r="O113" s="46"/>
      <c r="P113" s="46"/>
      <c r="Q113" s="46"/>
      <c r="R113" s="46"/>
      <c r="S113" s="46"/>
      <c r="T113" s="94"/>
      <c r="AT113" s="23" t="s">
        <v>177</v>
      </c>
      <c r="AU113" s="23" t="s">
        <v>81</v>
      </c>
    </row>
    <row r="114" s="11" customFormat="1">
      <c r="B114" s="235"/>
      <c r="C114" s="236"/>
      <c r="D114" s="232" t="s">
        <v>182</v>
      </c>
      <c r="E114" s="237" t="s">
        <v>21</v>
      </c>
      <c r="F114" s="238" t="s">
        <v>412</v>
      </c>
      <c r="G114" s="236"/>
      <c r="H114" s="239">
        <v>287</v>
      </c>
      <c r="I114" s="240"/>
      <c r="J114" s="236"/>
      <c r="K114" s="236"/>
      <c r="L114" s="241"/>
      <c r="M114" s="242"/>
      <c r="N114" s="243"/>
      <c r="O114" s="243"/>
      <c r="P114" s="243"/>
      <c r="Q114" s="243"/>
      <c r="R114" s="243"/>
      <c r="S114" s="243"/>
      <c r="T114" s="244"/>
      <c r="AT114" s="245" t="s">
        <v>182</v>
      </c>
      <c r="AU114" s="245" t="s">
        <v>81</v>
      </c>
      <c r="AV114" s="11" t="s">
        <v>81</v>
      </c>
      <c r="AW114" s="11" t="s">
        <v>34</v>
      </c>
      <c r="AX114" s="11" t="s">
        <v>71</v>
      </c>
      <c r="AY114" s="245" t="s">
        <v>168</v>
      </c>
    </row>
    <row r="115" s="12" customFormat="1">
      <c r="B115" s="246"/>
      <c r="C115" s="247"/>
      <c r="D115" s="232" t="s">
        <v>182</v>
      </c>
      <c r="E115" s="248" t="s">
        <v>21</v>
      </c>
      <c r="F115" s="249" t="s">
        <v>184</v>
      </c>
      <c r="G115" s="247"/>
      <c r="H115" s="250">
        <v>287</v>
      </c>
      <c r="I115" s="251"/>
      <c r="J115" s="247"/>
      <c r="K115" s="247"/>
      <c r="L115" s="252"/>
      <c r="M115" s="253"/>
      <c r="N115" s="254"/>
      <c r="O115" s="254"/>
      <c r="P115" s="254"/>
      <c r="Q115" s="254"/>
      <c r="R115" s="254"/>
      <c r="S115" s="254"/>
      <c r="T115" s="255"/>
      <c r="AT115" s="256" t="s">
        <v>182</v>
      </c>
      <c r="AU115" s="256" t="s">
        <v>81</v>
      </c>
      <c r="AV115" s="12" t="s">
        <v>175</v>
      </c>
      <c r="AW115" s="12" t="s">
        <v>34</v>
      </c>
      <c r="AX115" s="12" t="s">
        <v>79</v>
      </c>
      <c r="AY115" s="256" t="s">
        <v>168</v>
      </c>
    </row>
    <row r="116" s="1" customFormat="1" ht="25.5" customHeight="1">
      <c r="B116" s="45"/>
      <c r="C116" s="220" t="s">
        <v>212</v>
      </c>
      <c r="D116" s="220" t="s">
        <v>170</v>
      </c>
      <c r="E116" s="221" t="s">
        <v>413</v>
      </c>
      <c r="F116" s="222" t="s">
        <v>414</v>
      </c>
      <c r="G116" s="223" t="s">
        <v>205</v>
      </c>
      <c r="H116" s="224">
        <v>28.699999999999999</v>
      </c>
      <c r="I116" s="225"/>
      <c r="J116" s="226">
        <f>ROUND(I116*H116,2)</f>
        <v>0</v>
      </c>
      <c r="K116" s="222" t="s">
        <v>174</v>
      </c>
      <c r="L116" s="71"/>
      <c r="M116" s="227" t="s">
        <v>21</v>
      </c>
      <c r="N116" s="228" t="s">
        <v>42</v>
      </c>
      <c r="O116" s="46"/>
      <c r="P116" s="229">
        <f>O116*H116</f>
        <v>0</v>
      </c>
      <c r="Q116" s="229">
        <v>0</v>
      </c>
      <c r="R116" s="229">
        <f>Q116*H116</f>
        <v>0</v>
      </c>
      <c r="S116" s="229">
        <v>0</v>
      </c>
      <c r="T116" s="230">
        <f>S116*H116</f>
        <v>0</v>
      </c>
      <c r="AR116" s="23" t="s">
        <v>175</v>
      </c>
      <c r="AT116" s="23" t="s">
        <v>170</v>
      </c>
      <c r="AU116" s="23" t="s">
        <v>81</v>
      </c>
      <c r="AY116" s="23" t="s">
        <v>168</v>
      </c>
      <c r="BE116" s="231">
        <f>IF(N116="základní",J116,0)</f>
        <v>0</v>
      </c>
      <c r="BF116" s="231">
        <f>IF(N116="snížená",J116,0)</f>
        <v>0</v>
      </c>
      <c r="BG116" s="231">
        <f>IF(N116="zákl. přenesená",J116,0)</f>
        <v>0</v>
      </c>
      <c r="BH116" s="231">
        <f>IF(N116="sníž. přenesená",J116,0)</f>
        <v>0</v>
      </c>
      <c r="BI116" s="231">
        <f>IF(N116="nulová",J116,0)</f>
        <v>0</v>
      </c>
      <c r="BJ116" s="23" t="s">
        <v>79</v>
      </c>
      <c r="BK116" s="231">
        <f>ROUND(I116*H116,2)</f>
        <v>0</v>
      </c>
      <c r="BL116" s="23" t="s">
        <v>175</v>
      </c>
      <c r="BM116" s="23" t="s">
        <v>415</v>
      </c>
    </row>
    <row r="117" s="1" customFormat="1">
      <c r="B117" s="45"/>
      <c r="C117" s="73"/>
      <c r="D117" s="232" t="s">
        <v>177</v>
      </c>
      <c r="E117" s="73"/>
      <c r="F117" s="233" t="s">
        <v>226</v>
      </c>
      <c r="G117" s="73"/>
      <c r="H117" s="73"/>
      <c r="I117" s="190"/>
      <c r="J117" s="73"/>
      <c r="K117" s="73"/>
      <c r="L117" s="71"/>
      <c r="M117" s="234"/>
      <c r="N117" s="46"/>
      <c r="O117" s="46"/>
      <c r="P117" s="46"/>
      <c r="Q117" s="46"/>
      <c r="R117" s="46"/>
      <c r="S117" s="46"/>
      <c r="T117" s="94"/>
      <c r="AT117" s="23" t="s">
        <v>177</v>
      </c>
      <c r="AU117" s="23" t="s">
        <v>81</v>
      </c>
    </row>
    <row r="118" s="1" customFormat="1" ht="51" customHeight="1">
      <c r="B118" s="45"/>
      <c r="C118" s="220" t="s">
        <v>217</v>
      </c>
      <c r="D118" s="220" t="s">
        <v>170</v>
      </c>
      <c r="E118" s="221" t="s">
        <v>416</v>
      </c>
      <c r="F118" s="222" t="s">
        <v>417</v>
      </c>
      <c r="G118" s="223" t="s">
        <v>205</v>
      </c>
      <c r="H118" s="224">
        <v>28.699999999999999</v>
      </c>
      <c r="I118" s="225"/>
      <c r="J118" s="226">
        <f>ROUND(I118*H118,2)</f>
        <v>0</v>
      </c>
      <c r="K118" s="222" t="s">
        <v>174</v>
      </c>
      <c r="L118" s="71"/>
      <c r="M118" s="227" t="s">
        <v>21</v>
      </c>
      <c r="N118" s="228" t="s">
        <v>42</v>
      </c>
      <c r="O118" s="46"/>
      <c r="P118" s="229">
        <f>O118*H118</f>
        <v>0</v>
      </c>
      <c r="Q118" s="229">
        <v>0</v>
      </c>
      <c r="R118" s="229">
        <f>Q118*H118</f>
        <v>0</v>
      </c>
      <c r="S118" s="229">
        <v>0</v>
      </c>
      <c r="T118" s="230">
        <f>S118*H118</f>
        <v>0</v>
      </c>
      <c r="AR118" s="23" t="s">
        <v>175</v>
      </c>
      <c r="AT118" s="23" t="s">
        <v>170</v>
      </c>
      <c r="AU118" s="23" t="s">
        <v>81</v>
      </c>
      <c r="AY118" s="23" t="s">
        <v>168</v>
      </c>
      <c r="BE118" s="231">
        <f>IF(N118="základní",J118,0)</f>
        <v>0</v>
      </c>
      <c r="BF118" s="231">
        <f>IF(N118="snížená",J118,0)</f>
        <v>0</v>
      </c>
      <c r="BG118" s="231">
        <f>IF(N118="zákl. přenesená",J118,0)</f>
        <v>0</v>
      </c>
      <c r="BH118" s="231">
        <f>IF(N118="sníž. přenesená",J118,0)</f>
        <v>0</v>
      </c>
      <c r="BI118" s="231">
        <f>IF(N118="nulová",J118,0)</f>
        <v>0</v>
      </c>
      <c r="BJ118" s="23" t="s">
        <v>79</v>
      </c>
      <c r="BK118" s="231">
        <f>ROUND(I118*H118,2)</f>
        <v>0</v>
      </c>
      <c r="BL118" s="23" t="s">
        <v>175</v>
      </c>
      <c r="BM118" s="23" t="s">
        <v>418</v>
      </c>
    </row>
    <row r="119" s="1" customFormat="1">
      <c r="B119" s="45"/>
      <c r="C119" s="73"/>
      <c r="D119" s="232" t="s">
        <v>177</v>
      </c>
      <c r="E119" s="73"/>
      <c r="F119" s="233" t="s">
        <v>419</v>
      </c>
      <c r="G119" s="73"/>
      <c r="H119" s="73"/>
      <c r="I119" s="190"/>
      <c r="J119" s="73"/>
      <c r="K119" s="73"/>
      <c r="L119" s="71"/>
      <c r="M119" s="234"/>
      <c r="N119" s="46"/>
      <c r="O119" s="46"/>
      <c r="P119" s="46"/>
      <c r="Q119" s="46"/>
      <c r="R119" s="46"/>
      <c r="S119" s="46"/>
      <c r="T119" s="94"/>
      <c r="AT119" s="23" t="s">
        <v>177</v>
      </c>
      <c r="AU119" s="23" t="s">
        <v>81</v>
      </c>
    </row>
    <row r="120" s="1" customFormat="1" ht="16.5" customHeight="1">
      <c r="B120" s="45"/>
      <c r="C120" s="220" t="s">
        <v>222</v>
      </c>
      <c r="D120" s="220" t="s">
        <v>170</v>
      </c>
      <c r="E120" s="221" t="s">
        <v>228</v>
      </c>
      <c r="F120" s="222" t="s">
        <v>229</v>
      </c>
      <c r="G120" s="223" t="s">
        <v>205</v>
      </c>
      <c r="H120" s="224">
        <v>28.699999999999999</v>
      </c>
      <c r="I120" s="225"/>
      <c r="J120" s="226">
        <f>ROUND(I120*H120,2)</f>
        <v>0</v>
      </c>
      <c r="K120" s="222" t="s">
        <v>174</v>
      </c>
      <c r="L120" s="71"/>
      <c r="M120" s="227" t="s">
        <v>21</v>
      </c>
      <c r="N120" s="228" t="s">
        <v>42</v>
      </c>
      <c r="O120" s="46"/>
      <c r="P120" s="229">
        <f>O120*H120</f>
        <v>0</v>
      </c>
      <c r="Q120" s="229">
        <v>0</v>
      </c>
      <c r="R120" s="229">
        <f>Q120*H120</f>
        <v>0</v>
      </c>
      <c r="S120" s="229">
        <v>0</v>
      </c>
      <c r="T120" s="230">
        <f>S120*H120</f>
        <v>0</v>
      </c>
      <c r="AR120" s="23" t="s">
        <v>175</v>
      </c>
      <c r="AT120" s="23" t="s">
        <v>170</v>
      </c>
      <c r="AU120" s="23" t="s">
        <v>81</v>
      </c>
      <c r="AY120" s="23" t="s">
        <v>168</v>
      </c>
      <c r="BE120" s="231">
        <f>IF(N120="základní",J120,0)</f>
        <v>0</v>
      </c>
      <c r="BF120" s="231">
        <f>IF(N120="snížená",J120,0)</f>
        <v>0</v>
      </c>
      <c r="BG120" s="231">
        <f>IF(N120="zákl. přenesená",J120,0)</f>
        <v>0</v>
      </c>
      <c r="BH120" s="231">
        <f>IF(N120="sníž. přenesená",J120,0)</f>
        <v>0</v>
      </c>
      <c r="BI120" s="231">
        <f>IF(N120="nulová",J120,0)</f>
        <v>0</v>
      </c>
      <c r="BJ120" s="23" t="s">
        <v>79</v>
      </c>
      <c r="BK120" s="231">
        <f>ROUND(I120*H120,2)</f>
        <v>0</v>
      </c>
      <c r="BL120" s="23" t="s">
        <v>175</v>
      </c>
      <c r="BM120" s="23" t="s">
        <v>420</v>
      </c>
    </row>
    <row r="121" s="1" customFormat="1">
      <c r="B121" s="45"/>
      <c r="C121" s="73"/>
      <c r="D121" s="232" t="s">
        <v>177</v>
      </c>
      <c r="E121" s="73"/>
      <c r="F121" s="233" t="s">
        <v>231</v>
      </c>
      <c r="G121" s="73"/>
      <c r="H121" s="73"/>
      <c r="I121" s="190"/>
      <c r="J121" s="73"/>
      <c r="K121" s="73"/>
      <c r="L121" s="71"/>
      <c r="M121" s="234"/>
      <c r="N121" s="46"/>
      <c r="O121" s="46"/>
      <c r="P121" s="46"/>
      <c r="Q121" s="46"/>
      <c r="R121" s="46"/>
      <c r="S121" s="46"/>
      <c r="T121" s="94"/>
      <c r="AT121" s="23" t="s">
        <v>177</v>
      </c>
      <c r="AU121" s="23" t="s">
        <v>81</v>
      </c>
    </row>
    <row r="122" s="1" customFormat="1" ht="25.5" customHeight="1">
      <c r="B122" s="45"/>
      <c r="C122" s="220" t="s">
        <v>227</v>
      </c>
      <c r="D122" s="220" t="s">
        <v>170</v>
      </c>
      <c r="E122" s="221" t="s">
        <v>233</v>
      </c>
      <c r="F122" s="222" t="s">
        <v>234</v>
      </c>
      <c r="G122" s="223" t="s">
        <v>235</v>
      </c>
      <c r="H122" s="224">
        <v>45.920000000000002</v>
      </c>
      <c r="I122" s="225"/>
      <c r="J122" s="226">
        <f>ROUND(I122*H122,2)</f>
        <v>0</v>
      </c>
      <c r="K122" s="222" t="s">
        <v>174</v>
      </c>
      <c r="L122" s="71"/>
      <c r="M122" s="227" t="s">
        <v>21</v>
      </c>
      <c r="N122" s="228" t="s">
        <v>42</v>
      </c>
      <c r="O122" s="46"/>
      <c r="P122" s="229">
        <f>O122*H122</f>
        <v>0</v>
      </c>
      <c r="Q122" s="229">
        <v>0</v>
      </c>
      <c r="R122" s="229">
        <f>Q122*H122</f>
        <v>0</v>
      </c>
      <c r="S122" s="229">
        <v>0</v>
      </c>
      <c r="T122" s="230">
        <f>S122*H122</f>
        <v>0</v>
      </c>
      <c r="AR122" s="23" t="s">
        <v>175</v>
      </c>
      <c r="AT122" s="23" t="s">
        <v>170</v>
      </c>
      <c r="AU122" s="23" t="s">
        <v>81</v>
      </c>
      <c r="AY122" s="23" t="s">
        <v>168</v>
      </c>
      <c r="BE122" s="231">
        <f>IF(N122="základní",J122,0)</f>
        <v>0</v>
      </c>
      <c r="BF122" s="231">
        <f>IF(N122="snížená",J122,0)</f>
        <v>0</v>
      </c>
      <c r="BG122" s="231">
        <f>IF(N122="zákl. přenesená",J122,0)</f>
        <v>0</v>
      </c>
      <c r="BH122" s="231">
        <f>IF(N122="sníž. přenesená",J122,0)</f>
        <v>0</v>
      </c>
      <c r="BI122" s="231">
        <f>IF(N122="nulová",J122,0)</f>
        <v>0</v>
      </c>
      <c r="BJ122" s="23" t="s">
        <v>79</v>
      </c>
      <c r="BK122" s="231">
        <f>ROUND(I122*H122,2)</f>
        <v>0</v>
      </c>
      <c r="BL122" s="23" t="s">
        <v>175</v>
      </c>
      <c r="BM122" s="23" t="s">
        <v>421</v>
      </c>
    </row>
    <row r="123" s="1" customFormat="1">
      <c r="B123" s="45"/>
      <c r="C123" s="73"/>
      <c r="D123" s="232" t="s">
        <v>177</v>
      </c>
      <c r="E123" s="73"/>
      <c r="F123" s="233" t="s">
        <v>237</v>
      </c>
      <c r="G123" s="73"/>
      <c r="H123" s="73"/>
      <c r="I123" s="190"/>
      <c r="J123" s="73"/>
      <c r="K123" s="73"/>
      <c r="L123" s="71"/>
      <c r="M123" s="234"/>
      <c r="N123" s="46"/>
      <c r="O123" s="46"/>
      <c r="P123" s="46"/>
      <c r="Q123" s="46"/>
      <c r="R123" s="46"/>
      <c r="S123" s="46"/>
      <c r="T123" s="94"/>
      <c r="AT123" s="23" t="s">
        <v>177</v>
      </c>
      <c r="AU123" s="23" t="s">
        <v>81</v>
      </c>
    </row>
    <row r="124" s="11" customFormat="1">
      <c r="B124" s="235"/>
      <c r="C124" s="236"/>
      <c r="D124" s="232" t="s">
        <v>182</v>
      </c>
      <c r="E124" s="237" t="s">
        <v>21</v>
      </c>
      <c r="F124" s="238" t="s">
        <v>422</v>
      </c>
      <c r="G124" s="236"/>
      <c r="H124" s="239">
        <v>45.920000000000002</v>
      </c>
      <c r="I124" s="240"/>
      <c r="J124" s="236"/>
      <c r="K124" s="236"/>
      <c r="L124" s="241"/>
      <c r="M124" s="242"/>
      <c r="N124" s="243"/>
      <c r="O124" s="243"/>
      <c r="P124" s="243"/>
      <c r="Q124" s="243"/>
      <c r="R124" s="243"/>
      <c r="S124" s="243"/>
      <c r="T124" s="244"/>
      <c r="AT124" s="245" t="s">
        <v>182</v>
      </c>
      <c r="AU124" s="245" t="s">
        <v>81</v>
      </c>
      <c r="AV124" s="11" t="s">
        <v>81</v>
      </c>
      <c r="AW124" s="11" t="s">
        <v>34</v>
      </c>
      <c r="AX124" s="11" t="s">
        <v>71</v>
      </c>
      <c r="AY124" s="245" t="s">
        <v>168</v>
      </c>
    </row>
    <row r="125" s="12" customFormat="1">
      <c r="B125" s="246"/>
      <c r="C125" s="247"/>
      <c r="D125" s="232" t="s">
        <v>182</v>
      </c>
      <c r="E125" s="248" t="s">
        <v>21</v>
      </c>
      <c r="F125" s="249" t="s">
        <v>184</v>
      </c>
      <c r="G125" s="247"/>
      <c r="H125" s="250">
        <v>45.920000000000002</v>
      </c>
      <c r="I125" s="251"/>
      <c r="J125" s="247"/>
      <c r="K125" s="247"/>
      <c r="L125" s="252"/>
      <c r="M125" s="253"/>
      <c r="N125" s="254"/>
      <c r="O125" s="254"/>
      <c r="P125" s="254"/>
      <c r="Q125" s="254"/>
      <c r="R125" s="254"/>
      <c r="S125" s="254"/>
      <c r="T125" s="255"/>
      <c r="AT125" s="256" t="s">
        <v>182</v>
      </c>
      <c r="AU125" s="256" t="s">
        <v>81</v>
      </c>
      <c r="AV125" s="12" t="s">
        <v>175</v>
      </c>
      <c r="AW125" s="12" t="s">
        <v>34</v>
      </c>
      <c r="AX125" s="12" t="s">
        <v>79</v>
      </c>
      <c r="AY125" s="256" t="s">
        <v>168</v>
      </c>
    </row>
    <row r="126" s="10" customFormat="1" ht="29.88" customHeight="1">
      <c r="B126" s="204"/>
      <c r="C126" s="205"/>
      <c r="D126" s="206" t="s">
        <v>70</v>
      </c>
      <c r="E126" s="218" t="s">
        <v>81</v>
      </c>
      <c r="F126" s="218" t="s">
        <v>423</v>
      </c>
      <c r="G126" s="205"/>
      <c r="H126" s="205"/>
      <c r="I126" s="208"/>
      <c r="J126" s="219">
        <f>BK126</f>
        <v>0</v>
      </c>
      <c r="K126" s="205"/>
      <c r="L126" s="210"/>
      <c r="M126" s="211"/>
      <c r="N126" s="212"/>
      <c r="O126" s="212"/>
      <c r="P126" s="213">
        <f>SUM(P127:P146)</f>
        <v>0</v>
      </c>
      <c r="Q126" s="212"/>
      <c r="R126" s="213">
        <f>SUM(R127:R146)</f>
        <v>62.057585300000007</v>
      </c>
      <c r="S126" s="212"/>
      <c r="T126" s="214">
        <f>SUM(T127:T146)</f>
        <v>0</v>
      </c>
      <c r="AR126" s="215" t="s">
        <v>79</v>
      </c>
      <c r="AT126" s="216" t="s">
        <v>70</v>
      </c>
      <c r="AU126" s="216" t="s">
        <v>79</v>
      </c>
      <c r="AY126" s="215" t="s">
        <v>168</v>
      </c>
      <c r="BK126" s="217">
        <f>SUM(BK127:BK146)</f>
        <v>0</v>
      </c>
    </row>
    <row r="127" s="1" customFormat="1" ht="16.5" customHeight="1">
      <c r="B127" s="45"/>
      <c r="C127" s="220" t="s">
        <v>232</v>
      </c>
      <c r="D127" s="220" t="s">
        <v>170</v>
      </c>
      <c r="E127" s="221" t="s">
        <v>424</v>
      </c>
      <c r="F127" s="222" t="s">
        <v>425</v>
      </c>
      <c r="G127" s="223" t="s">
        <v>205</v>
      </c>
      <c r="H127" s="224">
        <v>7.5</v>
      </c>
      <c r="I127" s="225"/>
      <c r="J127" s="226">
        <f>ROUND(I127*H127,2)</f>
        <v>0</v>
      </c>
      <c r="K127" s="222" t="s">
        <v>174</v>
      </c>
      <c r="L127" s="71"/>
      <c r="M127" s="227" t="s">
        <v>21</v>
      </c>
      <c r="N127" s="228" t="s">
        <v>42</v>
      </c>
      <c r="O127" s="46"/>
      <c r="P127" s="229">
        <f>O127*H127</f>
        <v>0</v>
      </c>
      <c r="Q127" s="229">
        <v>2.1600000000000001</v>
      </c>
      <c r="R127" s="229">
        <f>Q127*H127</f>
        <v>16.200000000000003</v>
      </c>
      <c r="S127" s="229">
        <v>0</v>
      </c>
      <c r="T127" s="230">
        <f>S127*H127</f>
        <v>0</v>
      </c>
      <c r="AR127" s="23" t="s">
        <v>175</v>
      </c>
      <c r="AT127" s="23" t="s">
        <v>170</v>
      </c>
      <c r="AU127" s="23" t="s">
        <v>81</v>
      </c>
      <c r="AY127" s="23" t="s">
        <v>168</v>
      </c>
      <c r="BE127" s="231">
        <f>IF(N127="základní",J127,0)</f>
        <v>0</v>
      </c>
      <c r="BF127" s="231">
        <f>IF(N127="snížená",J127,0)</f>
        <v>0</v>
      </c>
      <c r="BG127" s="231">
        <f>IF(N127="zákl. přenesená",J127,0)</f>
        <v>0</v>
      </c>
      <c r="BH127" s="231">
        <f>IF(N127="sníž. přenesená",J127,0)</f>
        <v>0</v>
      </c>
      <c r="BI127" s="231">
        <f>IF(N127="nulová",J127,0)</f>
        <v>0</v>
      </c>
      <c r="BJ127" s="23" t="s">
        <v>79</v>
      </c>
      <c r="BK127" s="231">
        <f>ROUND(I127*H127,2)</f>
        <v>0</v>
      </c>
      <c r="BL127" s="23" t="s">
        <v>175</v>
      </c>
      <c r="BM127" s="23" t="s">
        <v>426</v>
      </c>
    </row>
    <row r="128" s="1" customFormat="1">
      <c r="B128" s="45"/>
      <c r="C128" s="73"/>
      <c r="D128" s="232" t="s">
        <v>177</v>
      </c>
      <c r="E128" s="73"/>
      <c r="F128" s="233" t="s">
        <v>427</v>
      </c>
      <c r="G128" s="73"/>
      <c r="H128" s="73"/>
      <c r="I128" s="190"/>
      <c r="J128" s="73"/>
      <c r="K128" s="73"/>
      <c r="L128" s="71"/>
      <c r="M128" s="234"/>
      <c r="N128" s="46"/>
      <c r="O128" s="46"/>
      <c r="P128" s="46"/>
      <c r="Q128" s="46"/>
      <c r="R128" s="46"/>
      <c r="S128" s="46"/>
      <c r="T128" s="94"/>
      <c r="AT128" s="23" t="s">
        <v>177</v>
      </c>
      <c r="AU128" s="23" t="s">
        <v>81</v>
      </c>
    </row>
    <row r="129" s="1" customFormat="1" ht="25.5" customHeight="1">
      <c r="B129" s="45"/>
      <c r="C129" s="220" t="s">
        <v>239</v>
      </c>
      <c r="D129" s="220" t="s">
        <v>170</v>
      </c>
      <c r="E129" s="221" t="s">
        <v>428</v>
      </c>
      <c r="F129" s="222" t="s">
        <v>429</v>
      </c>
      <c r="G129" s="223" t="s">
        <v>205</v>
      </c>
      <c r="H129" s="224">
        <v>4.4500000000000002</v>
      </c>
      <c r="I129" s="225"/>
      <c r="J129" s="226">
        <f>ROUND(I129*H129,2)</f>
        <v>0</v>
      </c>
      <c r="K129" s="222" t="s">
        <v>174</v>
      </c>
      <c r="L129" s="71"/>
      <c r="M129" s="227" t="s">
        <v>21</v>
      </c>
      <c r="N129" s="228" t="s">
        <v>42</v>
      </c>
      <c r="O129" s="46"/>
      <c r="P129" s="229">
        <f>O129*H129</f>
        <v>0</v>
      </c>
      <c r="Q129" s="229">
        <v>2.45329</v>
      </c>
      <c r="R129" s="229">
        <f>Q129*H129</f>
        <v>10.9171405</v>
      </c>
      <c r="S129" s="229">
        <v>0</v>
      </c>
      <c r="T129" s="230">
        <f>S129*H129</f>
        <v>0</v>
      </c>
      <c r="AR129" s="23" t="s">
        <v>175</v>
      </c>
      <c r="AT129" s="23" t="s">
        <v>170</v>
      </c>
      <c r="AU129" s="23" t="s">
        <v>81</v>
      </c>
      <c r="AY129" s="23" t="s">
        <v>168</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175</v>
      </c>
      <c r="BM129" s="23" t="s">
        <v>430</v>
      </c>
    </row>
    <row r="130" s="1" customFormat="1">
      <c r="B130" s="45"/>
      <c r="C130" s="73"/>
      <c r="D130" s="232" t="s">
        <v>177</v>
      </c>
      <c r="E130" s="73"/>
      <c r="F130" s="233" t="s">
        <v>431</v>
      </c>
      <c r="G130" s="73"/>
      <c r="H130" s="73"/>
      <c r="I130" s="190"/>
      <c r="J130" s="73"/>
      <c r="K130" s="73"/>
      <c r="L130" s="71"/>
      <c r="M130" s="234"/>
      <c r="N130" s="46"/>
      <c r="O130" s="46"/>
      <c r="P130" s="46"/>
      <c r="Q130" s="46"/>
      <c r="R130" s="46"/>
      <c r="S130" s="46"/>
      <c r="T130" s="94"/>
      <c r="AT130" s="23" t="s">
        <v>177</v>
      </c>
      <c r="AU130" s="23" t="s">
        <v>81</v>
      </c>
    </row>
    <row r="131" s="1" customFormat="1" ht="25.5" customHeight="1">
      <c r="B131" s="45"/>
      <c r="C131" s="220" t="s">
        <v>10</v>
      </c>
      <c r="D131" s="220" t="s">
        <v>170</v>
      </c>
      <c r="E131" s="221" t="s">
        <v>432</v>
      </c>
      <c r="F131" s="222" t="s">
        <v>433</v>
      </c>
      <c r="G131" s="223" t="s">
        <v>205</v>
      </c>
      <c r="H131" s="224">
        <v>7.5</v>
      </c>
      <c r="I131" s="225"/>
      <c r="J131" s="226">
        <f>ROUND(I131*H131,2)</f>
        <v>0</v>
      </c>
      <c r="K131" s="222" t="s">
        <v>174</v>
      </c>
      <c r="L131" s="71"/>
      <c r="M131" s="227" t="s">
        <v>21</v>
      </c>
      <c r="N131" s="228" t="s">
        <v>42</v>
      </c>
      <c r="O131" s="46"/>
      <c r="P131" s="229">
        <f>O131*H131</f>
        <v>0</v>
      </c>
      <c r="Q131" s="229">
        <v>0</v>
      </c>
      <c r="R131" s="229">
        <f>Q131*H131</f>
        <v>0</v>
      </c>
      <c r="S131" s="229">
        <v>0</v>
      </c>
      <c r="T131" s="230">
        <f>S131*H131</f>
        <v>0</v>
      </c>
      <c r="AR131" s="23" t="s">
        <v>175</v>
      </c>
      <c r="AT131" s="23" t="s">
        <v>170</v>
      </c>
      <c r="AU131" s="23" t="s">
        <v>81</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175</v>
      </c>
      <c r="BM131" s="23" t="s">
        <v>434</v>
      </c>
    </row>
    <row r="132" s="1" customFormat="1">
      <c r="B132" s="45"/>
      <c r="C132" s="73"/>
      <c r="D132" s="232" t="s">
        <v>177</v>
      </c>
      <c r="E132" s="73"/>
      <c r="F132" s="233" t="s">
        <v>435</v>
      </c>
      <c r="G132" s="73"/>
      <c r="H132" s="73"/>
      <c r="I132" s="190"/>
      <c r="J132" s="73"/>
      <c r="K132" s="73"/>
      <c r="L132" s="71"/>
      <c r="M132" s="234"/>
      <c r="N132" s="46"/>
      <c r="O132" s="46"/>
      <c r="P132" s="46"/>
      <c r="Q132" s="46"/>
      <c r="R132" s="46"/>
      <c r="S132" s="46"/>
      <c r="T132" s="94"/>
      <c r="AT132" s="23" t="s">
        <v>177</v>
      </c>
      <c r="AU132" s="23" t="s">
        <v>81</v>
      </c>
    </row>
    <row r="133" s="1" customFormat="1" ht="16.5" customHeight="1">
      <c r="B133" s="45"/>
      <c r="C133" s="220" t="s">
        <v>249</v>
      </c>
      <c r="D133" s="220" t="s">
        <v>170</v>
      </c>
      <c r="E133" s="221" t="s">
        <v>436</v>
      </c>
      <c r="F133" s="222" t="s">
        <v>437</v>
      </c>
      <c r="G133" s="223" t="s">
        <v>173</v>
      </c>
      <c r="H133" s="224">
        <v>4.2300000000000004</v>
      </c>
      <c r="I133" s="225"/>
      <c r="J133" s="226">
        <f>ROUND(I133*H133,2)</f>
        <v>0</v>
      </c>
      <c r="K133" s="222" t="s">
        <v>174</v>
      </c>
      <c r="L133" s="71"/>
      <c r="M133" s="227" t="s">
        <v>21</v>
      </c>
      <c r="N133" s="228" t="s">
        <v>42</v>
      </c>
      <c r="O133" s="46"/>
      <c r="P133" s="229">
        <f>O133*H133</f>
        <v>0</v>
      </c>
      <c r="Q133" s="229">
        <v>0.00247</v>
      </c>
      <c r="R133" s="229">
        <f>Q133*H133</f>
        <v>0.0104481</v>
      </c>
      <c r="S133" s="229">
        <v>0</v>
      </c>
      <c r="T133" s="230">
        <f>S133*H133</f>
        <v>0</v>
      </c>
      <c r="AR133" s="23" t="s">
        <v>175</v>
      </c>
      <c r="AT133" s="23" t="s">
        <v>170</v>
      </c>
      <c r="AU133" s="23" t="s">
        <v>81</v>
      </c>
      <c r="AY133" s="23" t="s">
        <v>168</v>
      </c>
      <c r="BE133" s="231">
        <f>IF(N133="základní",J133,0)</f>
        <v>0</v>
      </c>
      <c r="BF133" s="231">
        <f>IF(N133="snížená",J133,0)</f>
        <v>0</v>
      </c>
      <c r="BG133" s="231">
        <f>IF(N133="zákl. přenesená",J133,0)</f>
        <v>0</v>
      </c>
      <c r="BH133" s="231">
        <f>IF(N133="sníž. přenesená",J133,0)</f>
        <v>0</v>
      </c>
      <c r="BI133" s="231">
        <f>IF(N133="nulová",J133,0)</f>
        <v>0</v>
      </c>
      <c r="BJ133" s="23" t="s">
        <v>79</v>
      </c>
      <c r="BK133" s="231">
        <f>ROUND(I133*H133,2)</f>
        <v>0</v>
      </c>
      <c r="BL133" s="23" t="s">
        <v>175</v>
      </c>
      <c r="BM133" s="23" t="s">
        <v>438</v>
      </c>
    </row>
    <row r="134" s="1" customFormat="1">
      <c r="B134" s="45"/>
      <c r="C134" s="73"/>
      <c r="D134" s="232" t="s">
        <v>177</v>
      </c>
      <c r="E134" s="73"/>
      <c r="F134" s="233" t="s">
        <v>439</v>
      </c>
      <c r="G134" s="73"/>
      <c r="H134" s="73"/>
      <c r="I134" s="190"/>
      <c r="J134" s="73"/>
      <c r="K134" s="73"/>
      <c r="L134" s="71"/>
      <c r="M134" s="234"/>
      <c r="N134" s="46"/>
      <c r="O134" s="46"/>
      <c r="P134" s="46"/>
      <c r="Q134" s="46"/>
      <c r="R134" s="46"/>
      <c r="S134" s="46"/>
      <c r="T134" s="94"/>
      <c r="AT134" s="23" t="s">
        <v>177</v>
      </c>
      <c r="AU134" s="23" t="s">
        <v>81</v>
      </c>
    </row>
    <row r="135" s="1" customFormat="1" ht="16.5" customHeight="1">
      <c r="B135" s="45"/>
      <c r="C135" s="220" t="s">
        <v>253</v>
      </c>
      <c r="D135" s="220" t="s">
        <v>170</v>
      </c>
      <c r="E135" s="221" t="s">
        <v>440</v>
      </c>
      <c r="F135" s="222" t="s">
        <v>441</v>
      </c>
      <c r="G135" s="223" t="s">
        <v>173</v>
      </c>
      <c r="H135" s="224">
        <v>4.2300000000000004</v>
      </c>
      <c r="I135" s="225"/>
      <c r="J135" s="226">
        <f>ROUND(I135*H135,2)</f>
        <v>0</v>
      </c>
      <c r="K135" s="222" t="s">
        <v>174</v>
      </c>
      <c r="L135" s="71"/>
      <c r="M135" s="227" t="s">
        <v>21</v>
      </c>
      <c r="N135" s="228" t="s">
        <v>42</v>
      </c>
      <c r="O135" s="46"/>
      <c r="P135" s="229">
        <f>O135*H135</f>
        <v>0</v>
      </c>
      <c r="Q135" s="229">
        <v>0</v>
      </c>
      <c r="R135" s="229">
        <f>Q135*H135</f>
        <v>0</v>
      </c>
      <c r="S135" s="229">
        <v>0</v>
      </c>
      <c r="T135" s="230">
        <f>S135*H135</f>
        <v>0</v>
      </c>
      <c r="AR135" s="23" t="s">
        <v>175</v>
      </c>
      <c r="AT135" s="23" t="s">
        <v>170</v>
      </c>
      <c r="AU135" s="23" t="s">
        <v>81</v>
      </c>
      <c r="AY135" s="23" t="s">
        <v>168</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175</v>
      </c>
      <c r="BM135" s="23" t="s">
        <v>442</v>
      </c>
    </row>
    <row r="136" s="1" customFormat="1">
      <c r="B136" s="45"/>
      <c r="C136" s="73"/>
      <c r="D136" s="232" t="s">
        <v>177</v>
      </c>
      <c r="E136" s="73"/>
      <c r="F136" s="233" t="s">
        <v>439</v>
      </c>
      <c r="G136" s="73"/>
      <c r="H136" s="73"/>
      <c r="I136" s="190"/>
      <c r="J136" s="73"/>
      <c r="K136" s="73"/>
      <c r="L136" s="71"/>
      <c r="M136" s="234"/>
      <c r="N136" s="46"/>
      <c r="O136" s="46"/>
      <c r="P136" s="46"/>
      <c r="Q136" s="46"/>
      <c r="R136" s="46"/>
      <c r="S136" s="46"/>
      <c r="T136" s="94"/>
      <c r="AT136" s="23" t="s">
        <v>177</v>
      </c>
      <c r="AU136" s="23" t="s">
        <v>81</v>
      </c>
    </row>
    <row r="137" s="1" customFormat="1" ht="25.5" customHeight="1">
      <c r="B137" s="45"/>
      <c r="C137" s="220" t="s">
        <v>258</v>
      </c>
      <c r="D137" s="220" t="s">
        <v>170</v>
      </c>
      <c r="E137" s="221" t="s">
        <v>443</v>
      </c>
      <c r="F137" s="222" t="s">
        <v>444</v>
      </c>
      <c r="G137" s="223" t="s">
        <v>235</v>
      </c>
      <c r="H137" s="224">
        <v>0.59999999999999998</v>
      </c>
      <c r="I137" s="225"/>
      <c r="J137" s="226">
        <f>ROUND(I137*H137,2)</f>
        <v>0</v>
      </c>
      <c r="K137" s="222" t="s">
        <v>174</v>
      </c>
      <c r="L137" s="71"/>
      <c r="M137" s="227" t="s">
        <v>21</v>
      </c>
      <c r="N137" s="228" t="s">
        <v>42</v>
      </c>
      <c r="O137" s="46"/>
      <c r="P137" s="229">
        <f>O137*H137</f>
        <v>0</v>
      </c>
      <c r="Q137" s="229">
        <v>1.0382199999999999</v>
      </c>
      <c r="R137" s="229">
        <f>Q137*H137</f>
        <v>0.62293199999999993</v>
      </c>
      <c r="S137" s="229">
        <v>0</v>
      </c>
      <c r="T137" s="230">
        <f>S137*H137</f>
        <v>0</v>
      </c>
      <c r="AR137" s="23" t="s">
        <v>175</v>
      </c>
      <c r="AT137" s="23" t="s">
        <v>170</v>
      </c>
      <c r="AU137" s="23" t="s">
        <v>81</v>
      </c>
      <c r="AY137" s="23" t="s">
        <v>168</v>
      </c>
      <c r="BE137" s="231">
        <f>IF(N137="základní",J137,0)</f>
        <v>0</v>
      </c>
      <c r="BF137" s="231">
        <f>IF(N137="snížená",J137,0)</f>
        <v>0</v>
      </c>
      <c r="BG137" s="231">
        <f>IF(N137="zákl. přenesená",J137,0)</f>
        <v>0</v>
      </c>
      <c r="BH137" s="231">
        <f>IF(N137="sníž. přenesená",J137,0)</f>
        <v>0</v>
      </c>
      <c r="BI137" s="231">
        <f>IF(N137="nulová",J137,0)</f>
        <v>0</v>
      </c>
      <c r="BJ137" s="23" t="s">
        <v>79</v>
      </c>
      <c r="BK137" s="231">
        <f>ROUND(I137*H137,2)</f>
        <v>0</v>
      </c>
      <c r="BL137" s="23" t="s">
        <v>175</v>
      </c>
      <c r="BM137" s="23" t="s">
        <v>445</v>
      </c>
    </row>
    <row r="138" s="1" customFormat="1">
      <c r="B138" s="45"/>
      <c r="C138" s="73"/>
      <c r="D138" s="232" t="s">
        <v>177</v>
      </c>
      <c r="E138" s="73"/>
      <c r="F138" s="233" t="s">
        <v>446</v>
      </c>
      <c r="G138" s="73"/>
      <c r="H138" s="73"/>
      <c r="I138" s="190"/>
      <c r="J138" s="73"/>
      <c r="K138" s="73"/>
      <c r="L138" s="71"/>
      <c r="M138" s="234"/>
      <c r="N138" s="46"/>
      <c r="O138" s="46"/>
      <c r="P138" s="46"/>
      <c r="Q138" s="46"/>
      <c r="R138" s="46"/>
      <c r="S138" s="46"/>
      <c r="T138" s="94"/>
      <c r="AT138" s="23" t="s">
        <v>177</v>
      </c>
      <c r="AU138" s="23" t="s">
        <v>81</v>
      </c>
    </row>
    <row r="139" s="1" customFormat="1" ht="25.5" customHeight="1">
      <c r="B139" s="45"/>
      <c r="C139" s="220" t="s">
        <v>264</v>
      </c>
      <c r="D139" s="220" t="s">
        <v>170</v>
      </c>
      <c r="E139" s="221" t="s">
        <v>447</v>
      </c>
      <c r="F139" s="222" t="s">
        <v>448</v>
      </c>
      <c r="G139" s="223" t="s">
        <v>205</v>
      </c>
      <c r="H139" s="224">
        <v>12.68</v>
      </c>
      <c r="I139" s="225"/>
      <c r="J139" s="226">
        <f>ROUND(I139*H139,2)</f>
        <v>0</v>
      </c>
      <c r="K139" s="222" t="s">
        <v>174</v>
      </c>
      <c r="L139" s="71"/>
      <c r="M139" s="227" t="s">
        <v>21</v>
      </c>
      <c r="N139" s="228" t="s">
        <v>42</v>
      </c>
      <c r="O139" s="46"/>
      <c r="P139" s="229">
        <f>O139*H139</f>
        <v>0</v>
      </c>
      <c r="Q139" s="229">
        <v>2.45329</v>
      </c>
      <c r="R139" s="229">
        <f>Q139*H139</f>
        <v>31.1077172</v>
      </c>
      <c r="S139" s="229">
        <v>0</v>
      </c>
      <c r="T139" s="230">
        <f>S139*H139</f>
        <v>0</v>
      </c>
      <c r="AR139" s="23" t="s">
        <v>175</v>
      </c>
      <c r="AT139" s="23" t="s">
        <v>170</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175</v>
      </c>
      <c r="BM139" s="23" t="s">
        <v>449</v>
      </c>
    </row>
    <row r="140" s="1" customFormat="1">
      <c r="B140" s="45"/>
      <c r="C140" s="73"/>
      <c r="D140" s="232" t="s">
        <v>177</v>
      </c>
      <c r="E140" s="73"/>
      <c r="F140" s="233" t="s">
        <v>431</v>
      </c>
      <c r="G140" s="73"/>
      <c r="H140" s="73"/>
      <c r="I140" s="190"/>
      <c r="J140" s="73"/>
      <c r="K140" s="73"/>
      <c r="L140" s="71"/>
      <c r="M140" s="234"/>
      <c r="N140" s="46"/>
      <c r="O140" s="46"/>
      <c r="P140" s="46"/>
      <c r="Q140" s="46"/>
      <c r="R140" s="46"/>
      <c r="S140" s="46"/>
      <c r="T140" s="94"/>
      <c r="AT140" s="23" t="s">
        <v>177</v>
      </c>
      <c r="AU140" s="23" t="s">
        <v>81</v>
      </c>
    </row>
    <row r="141" s="1" customFormat="1" ht="16.5" customHeight="1">
      <c r="B141" s="45"/>
      <c r="C141" s="220" t="s">
        <v>269</v>
      </c>
      <c r="D141" s="220" t="s">
        <v>170</v>
      </c>
      <c r="E141" s="221" t="s">
        <v>450</v>
      </c>
      <c r="F141" s="222" t="s">
        <v>451</v>
      </c>
      <c r="G141" s="223" t="s">
        <v>173</v>
      </c>
      <c r="H141" s="224">
        <v>6.5499999999999998</v>
      </c>
      <c r="I141" s="225"/>
      <c r="J141" s="226">
        <f>ROUND(I141*H141,2)</f>
        <v>0</v>
      </c>
      <c r="K141" s="222" t="s">
        <v>174</v>
      </c>
      <c r="L141" s="71"/>
      <c r="M141" s="227" t="s">
        <v>21</v>
      </c>
      <c r="N141" s="228" t="s">
        <v>42</v>
      </c>
      <c r="O141" s="46"/>
      <c r="P141" s="229">
        <f>O141*H141</f>
        <v>0</v>
      </c>
      <c r="Q141" s="229">
        <v>0.0026900000000000001</v>
      </c>
      <c r="R141" s="229">
        <f>Q141*H141</f>
        <v>0.0176195</v>
      </c>
      <c r="S141" s="229">
        <v>0</v>
      </c>
      <c r="T141" s="230">
        <f>S141*H141</f>
        <v>0</v>
      </c>
      <c r="AR141" s="23" t="s">
        <v>175</v>
      </c>
      <c r="AT141" s="23" t="s">
        <v>170</v>
      </c>
      <c r="AU141" s="23" t="s">
        <v>81</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175</v>
      </c>
      <c r="BM141" s="23" t="s">
        <v>452</v>
      </c>
    </row>
    <row r="142" s="1" customFormat="1">
      <c r="B142" s="45"/>
      <c r="C142" s="73"/>
      <c r="D142" s="232" t="s">
        <v>177</v>
      </c>
      <c r="E142" s="73"/>
      <c r="F142" s="233" t="s">
        <v>439</v>
      </c>
      <c r="G142" s="73"/>
      <c r="H142" s="73"/>
      <c r="I142" s="190"/>
      <c r="J142" s="73"/>
      <c r="K142" s="73"/>
      <c r="L142" s="71"/>
      <c r="M142" s="234"/>
      <c r="N142" s="46"/>
      <c r="O142" s="46"/>
      <c r="P142" s="46"/>
      <c r="Q142" s="46"/>
      <c r="R142" s="46"/>
      <c r="S142" s="46"/>
      <c r="T142" s="94"/>
      <c r="AT142" s="23" t="s">
        <v>177</v>
      </c>
      <c r="AU142" s="23" t="s">
        <v>81</v>
      </c>
    </row>
    <row r="143" s="1" customFormat="1" ht="16.5" customHeight="1">
      <c r="B143" s="45"/>
      <c r="C143" s="220" t="s">
        <v>9</v>
      </c>
      <c r="D143" s="220" t="s">
        <v>170</v>
      </c>
      <c r="E143" s="221" t="s">
        <v>453</v>
      </c>
      <c r="F143" s="222" t="s">
        <v>454</v>
      </c>
      <c r="G143" s="223" t="s">
        <v>173</v>
      </c>
      <c r="H143" s="224">
        <v>6.5499999999999998</v>
      </c>
      <c r="I143" s="225"/>
      <c r="J143" s="226">
        <f>ROUND(I143*H143,2)</f>
        <v>0</v>
      </c>
      <c r="K143" s="222" t="s">
        <v>174</v>
      </c>
      <c r="L143" s="71"/>
      <c r="M143" s="227" t="s">
        <v>21</v>
      </c>
      <c r="N143" s="228" t="s">
        <v>42</v>
      </c>
      <c r="O143" s="46"/>
      <c r="P143" s="229">
        <f>O143*H143</f>
        <v>0</v>
      </c>
      <c r="Q143" s="229">
        <v>0</v>
      </c>
      <c r="R143" s="229">
        <f>Q143*H143</f>
        <v>0</v>
      </c>
      <c r="S143" s="229">
        <v>0</v>
      </c>
      <c r="T143" s="230">
        <f>S143*H143</f>
        <v>0</v>
      </c>
      <c r="AR143" s="23" t="s">
        <v>175</v>
      </c>
      <c r="AT143" s="23" t="s">
        <v>170</v>
      </c>
      <c r="AU143" s="23" t="s">
        <v>81</v>
      </c>
      <c r="AY143" s="23" t="s">
        <v>168</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175</v>
      </c>
      <c r="BM143" s="23" t="s">
        <v>455</v>
      </c>
    </row>
    <row r="144" s="1" customFormat="1">
      <c r="B144" s="45"/>
      <c r="C144" s="73"/>
      <c r="D144" s="232" t="s">
        <v>177</v>
      </c>
      <c r="E144" s="73"/>
      <c r="F144" s="233" t="s">
        <v>439</v>
      </c>
      <c r="G144" s="73"/>
      <c r="H144" s="73"/>
      <c r="I144" s="190"/>
      <c r="J144" s="73"/>
      <c r="K144" s="73"/>
      <c r="L144" s="71"/>
      <c r="M144" s="234"/>
      <c r="N144" s="46"/>
      <c r="O144" s="46"/>
      <c r="P144" s="46"/>
      <c r="Q144" s="46"/>
      <c r="R144" s="46"/>
      <c r="S144" s="46"/>
      <c r="T144" s="94"/>
      <c r="AT144" s="23" t="s">
        <v>177</v>
      </c>
      <c r="AU144" s="23" t="s">
        <v>81</v>
      </c>
    </row>
    <row r="145" s="1" customFormat="1" ht="38.25" customHeight="1">
      <c r="B145" s="45"/>
      <c r="C145" s="220" t="s">
        <v>278</v>
      </c>
      <c r="D145" s="220" t="s">
        <v>170</v>
      </c>
      <c r="E145" s="221" t="s">
        <v>456</v>
      </c>
      <c r="F145" s="222" t="s">
        <v>457</v>
      </c>
      <c r="G145" s="223" t="s">
        <v>173</v>
      </c>
      <c r="H145" s="224">
        <v>7.04</v>
      </c>
      <c r="I145" s="225"/>
      <c r="J145" s="226">
        <f>ROUND(I145*H145,2)</f>
        <v>0</v>
      </c>
      <c r="K145" s="222" t="s">
        <v>174</v>
      </c>
      <c r="L145" s="71"/>
      <c r="M145" s="227" t="s">
        <v>21</v>
      </c>
      <c r="N145" s="228" t="s">
        <v>42</v>
      </c>
      <c r="O145" s="46"/>
      <c r="P145" s="229">
        <f>O145*H145</f>
        <v>0</v>
      </c>
      <c r="Q145" s="229">
        <v>0.45195000000000002</v>
      </c>
      <c r="R145" s="229">
        <f>Q145*H145</f>
        <v>3.1817280000000001</v>
      </c>
      <c r="S145" s="229">
        <v>0</v>
      </c>
      <c r="T145" s="230">
        <f>S145*H145</f>
        <v>0</v>
      </c>
      <c r="AR145" s="23" t="s">
        <v>175</v>
      </c>
      <c r="AT145" s="23" t="s">
        <v>170</v>
      </c>
      <c r="AU145" s="23" t="s">
        <v>81</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175</v>
      </c>
      <c r="BM145" s="23" t="s">
        <v>458</v>
      </c>
    </row>
    <row r="146" s="1" customFormat="1">
      <c r="B146" s="45"/>
      <c r="C146" s="73"/>
      <c r="D146" s="232" t="s">
        <v>177</v>
      </c>
      <c r="E146" s="73"/>
      <c r="F146" s="233" t="s">
        <v>459</v>
      </c>
      <c r="G146" s="73"/>
      <c r="H146" s="73"/>
      <c r="I146" s="190"/>
      <c r="J146" s="73"/>
      <c r="K146" s="73"/>
      <c r="L146" s="71"/>
      <c r="M146" s="234"/>
      <c r="N146" s="46"/>
      <c r="O146" s="46"/>
      <c r="P146" s="46"/>
      <c r="Q146" s="46"/>
      <c r="R146" s="46"/>
      <c r="S146" s="46"/>
      <c r="T146" s="94"/>
      <c r="AT146" s="23" t="s">
        <v>177</v>
      </c>
      <c r="AU146" s="23" t="s">
        <v>81</v>
      </c>
    </row>
    <row r="147" s="10" customFormat="1" ht="29.88" customHeight="1">
      <c r="B147" s="204"/>
      <c r="C147" s="205"/>
      <c r="D147" s="206" t="s">
        <v>70</v>
      </c>
      <c r="E147" s="218" t="s">
        <v>185</v>
      </c>
      <c r="F147" s="218" t="s">
        <v>460</v>
      </c>
      <c r="G147" s="205"/>
      <c r="H147" s="205"/>
      <c r="I147" s="208"/>
      <c r="J147" s="219">
        <f>BK147</f>
        <v>0</v>
      </c>
      <c r="K147" s="205"/>
      <c r="L147" s="210"/>
      <c r="M147" s="211"/>
      <c r="N147" s="212"/>
      <c r="O147" s="212"/>
      <c r="P147" s="213">
        <f>SUM(P148:P151)</f>
        <v>0</v>
      </c>
      <c r="Q147" s="212"/>
      <c r="R147" s="213">
        <f>SUM(R148:R151)</f>
        <v>20.192404800000002</v>
      </c>
      <c r="S147" s="212"/>
      <c r="T147" s="214">
        <f>SUM(T148:T151)</f>
        <v>0</v>
      </c>
      <c r="AR147" s="215" t="s">
        <v>79</v>
      </c>
      <c r="AT147" s="216" t="s">
        <v>70</v>
      </c>
      <c r="AU147" s="216" t="s">
        <v>79</v>
      </c>
      <c r="AY147" s="215" t="s">
        <v>168</v>
      </c>
      <c r="BK147" s="217">
        <f>SUM(BK148:BK151)</f>
        <v>0</v>
      </c>
    </row>
    <row r="148" s="1" customFormat="1" ht="38.25" customHeight="1">
      <c r="B148" s="45"/>
      <c r="C148" s="220" t="s">
        <v>283</v>
      </c>
      <c r="D148" s="220" t="s">
        <v>170</v>
      </c>
      <c r="E148" s="221" t="s">
        <v>461</v>
      </c>
      <c r="F148" s="222" t="s">
        <v>462</v>
      </c>
      <c r="G148" s="223" t="s">
        <v>173</v>
      </c>
      <c r="H148" s="224">
        <v>118.98</v>
      </c>
      <c r="I148" s="225"/>
      <c r="J148" s="226">
        <f>ROUND(I148*H148,2)</f>
        <v>0</v>
      </c>
      <c r="K148" s="222" t="s">
        <v>174</v>
      </c>
      <c r="L148" s="71"/>
      <c r="M148" s="227" t="s">
        <v>21</v>
      </c>
      <c r="N148" s="228" t="s">
        <v>42</v>
      </c>
      <c r="O148" s="46"/>
      <c r="P148" s="229">
        <f>O148*H148</f>
        <v>0</v>
      </c>
      <c r="Q148" s="229">
        <v>0.14854000000000001</v>
      </c>
      <c r="R148" s="229">
        <f>Q148*H148</f>
        <v>17.673289200000003</v>
      </c>
      <c r="S148" s="229">
        <v>0</v>
      </c>
      <c r="T148" s="230">
        <f>S148*H148</f>
        <v>0</v>
      </c>
      <c r="AR148" s="23" t="s">
        <v>175</v>
      </c>
      <c r="AT148" s="23" t="s">
        <v>170</v>
      </c>
      <c r="AU148" s="23" t="s">
        <v>81</v>
      </c>
      <c r="AY148" s="23" t="s">
        <v>168</v>
      </c>
      <c r="BE148" s="231">
        <f>IF(N148="základní",J148,0)</f>
        <v>0</v>
      </c>
      <c r="BF148" s="231">
        <f>IF(N148="snížená",J148,0)</f>
        <v>0</v>
      </c>
      <c r="BG148" s="231">
        <f>IF(N148="zákl. přenesená",J148,0)</f>
        <v>0</v>
      </c>
      <c r="BH148" s="231">
        <f>IF(N148="sníž. přenesená",J148,0)</f>
        <v>0</v>
      </c>
      <c r="BI148" s="231">
        <f>IF(N148="nulová",J148,0)</f>
        <v>0</v>
      </c>
      <c r="BJ148" s="23" t="s">
        <v>79</v>
      </c>
      <c r="BK148" s="231">
        <f>ROUND(I148*H148,2)</f>
        <v>0</v>
      </c>
      <c r="BL148" s="23" t="s">
        <v>175</v>
      </c>
      <c r="BM148" s="23" t="s">
        <v>463</v>
      </c>
    </row>
    <row r="149" s="1" customFormat="1" ht="38.25" customHeight="1">
      <c r="B149" s="45"/>
      <c r="C149" s="220" t="s">
        <v>288</v>
      </c>
      <c r="D149" s="220" t="s">
        <v>170</v>
      </c>
      <c r="E149" s="221" t="s">
        <v>464</v>
      </c>
      <c r="F149" s="222" t="s">
        <v>465</v>
      </c>
      <c r="G149" s="223" t="s">
        <v>466</v>
      </c>
      <c r="H149" s="224">
        <v>6</v>
      </c>
      <c r="I149" s="225"/>
      <c r="J149" s="226">
        <f>ROUND(I149*H149,2)</f>
        <v>0</v>
      </c>
      <c r="K149" s="222" t="s">
        <v>174</v>
      </c>
      <c r="L149" s="71"/>
      <c r="M149" s="227" t="s">
        <v>21</v>
      </c>
      <c r="N149" s="228" t="s">
        <v>42</v>
      </c>
      <c r="O149" s="46"/>
      <c r="P149" s="229">
        <f>O149*H149</f>
        <v>0</v>
      </c>
      <c r="Q149" s="229">
        <v>0.020049999999999998</v>
      </c>
      <c r="R149" s="229">
        <f>Q149*H149</f>
        <v>0.12029999999999999</v>
      </c>
      <c r="S149" s="229">
        <v>0</v>
      </c>
      <c r="T149" s="230">
        <f>S149*H149</f>
        <v>0</v>
      </c>
      <c r="AR149" s="23" t="s">
        <v>175</v>
      </c>
      <c r="AT149" s="23" t="s">
        <v>170</v>
      </c>
      <c r="AU149" s="23" t="s">
        <v>81</v>
      </c>
      <c r="AY149" s="23" t="s">
        <v>168</v>
      </c>
      <c r="BE149" s="231">
        <f>IF(N149="základní",J149,0)</f>
        <v>0</v>
      </c>
      <c r="BF149" s="231">
        <f>IF(N149="snížená",J149,0)</f>
        <v>0</v>
      </c>
      <c r="BG149" s="231">
        <f>IF(N149="zákl. přenesená",J149,0)</f>
        <v>0</v>
      </c>
      <c r="BH149" s="231">
        <f>IF(N149="sníž. přenesená",J149,0)</f>
        <v>0</v>
      </c>
      <c r="BI149" s="231">
        <f>IF(N149="nulová",J149,0)</f>
        <v>0</v>
      </c>
      <c r="BJ149" s="23" t="s">
        <v>79</v>
      </c>
      <c r="BK149" s="231">
        <f>ROUND(I149*H149,2)</f>
        <v>0</v>
      </c>
      <c r="BL149" s="23" t="s">
        <v>175</v>
      </c>
      <c r="BM149" s="23" t="s">
        <v>467</v>
      </c>
    </row>
    <row r="150" s="1" customFormat="1">
      <c r="B150" s="45"/>
      <c r="C150" s="73"/>
      <c r="D150" s="232" t="s">
        <v>177</v>
      </c>
      <c r="E150" s="73"/>
      <c r="F150" s="233" t="s">
        <v>468</v>
      </c>
      <c r="G150" s="73"/>
      <c r="H150" s="73"/>
      <c r="I150" s="190"/>
      <c r="J150" s="73"/>
      <c r="K150" s="73"/>
      <c r="L150" s="71"/>
      <c r="M150" s="234"/>
      <c r="N150" s="46"/>
      <c r="O150" s="46"/>
      <c r="P150" s="46"/>
      <c r="Q150" s="46"/>
      <c r="R150" s="46"/>
      <c r="S150" s="46"/>
      <c r="T150" s="94"/>
      <c r="AT150" s="23" t="s">
        <v>177</v>
      </c>
      <c r="AU150" s="23" t="s">
        <v>81</v>
      </c>
    </row>
    <row r="151" s="1" customFormat="1" ht="25.5" customHeight="1">
      <c r="B151" s="45"/>
      <c r="C151" s="220" t="s">
        <v>293</v>
      </c>
      <c r="D151" s="220" t="s">
        <v>170</v>
      </c>
      <c r="E151" s="221" t="s">
        <v>469</v>
      </c>
      <c r="F151" s="222" t="s">
        <v>470</v>
      </c>
      <c r="G151" s="223" t="s">
        <v>173</v>
      </c>
      <c r="H151" s="224">
        <v>34.68</v>
      </c>
      <c r="I151" s="225"/>
      <c r="J151" s="226">
        <f>ROUND(I151*H151,2)</f>
        <v>0</v>
      </c>
      <c r="K151" s="222" t="s">
        <v>174</v>
      </c>
      <c r="L151" s="71"/>
      <c r="M151" s="227" t="s">
        <v>21</v>
      </c>
      <c r="N151" s="228" t="s">
        <v>42</v>
      </c>
      <c r="O151" s="46"/>
      <c r="P151" s="229">
        <f>O151*H151</f>
        <v>0</v>
      </c>
      <c r="Q151" s="229">
        <v>0.069169999999999995</v>
      </c>
      <c r="R151" s="229">
        <f>Q151*H151</f>
        <v>2.3988155999999998</v>
      </c>
      <c r="S151" s="229">
        <v>0</v>
      </c>
      <c r="T151" s="230">
        <f>S151*H151</f>
        <v>0</v>
      </c>
      <c r="AR151" s="23" t="s">
        <v>175</v>
      </c>
      <c r="AT151" s="23" t="s">
        <v>170</v>
      </c>
      <c r="AU151" s="23" t="s">
        <v>81</v>
      </c>
      <c r="AY151" s="23" t="s">
        <v>168</v>
      </c>
      <c r="BE151" s="231">
        <f>IF(N151="základní",J151,0)</f>
        <v>0</v>
      </c>
      <c r="BF151" s="231">
        <f>IF(N151="snížená",J151,0)</f>
        <v>0</v>
      </c>
      <c r="BG151" s="231">
        <f>IF(N151="zákl. přenesená",J151,0)</f>
        <v>0</v>
      </c>
      <c r="BH151" s="231">
        <f>IF(N151="sníž. přenesená",J151,0)</f>
        <v>0</v>
      </c>
      <c r="BI151" s="231">
        <f>IF(N151="nulová",J151,0)</f>
        <v>0</v>
      </c>
      <c r="BJ151" s="23" t="s">
        <v>79</v>
      </c>
      <c r="BK151" s="231">
        <f>ROUND(I151*H151,2)</f>
        <v>0</v>
      </c>
      <c r="BL151" s="23" t="s">
        <v>175</v>
      </c>
      <c r="BM151" s="23" t="s">
        <v>471</v>
      </c>
    </row>
    <row r="152" s="10" customFormat="1" ht="29.88" customHeight="1">
      <c r="B152" s="204"/>
      <c r="C152" s="205"/>
      <c r="D152" s="206" t="s">
        <v>70</v>
      </c>
      <c r="E152" s="218" t="s">
        <v>175</v>
      </c>
      <c r="F152" s="218" t="s">
        <v>472</v>
      </c>
      <c r="G152" s="205"/>
      <c r="H152" s="205"/>
      <c r="I152" s="208"/>
      <c r="J152" s="219">
        <f>BK152</f>
        <v>0</v>
      </c>
      <c r="K152" s="205"/>
      <c r="L152" s="210"/>
      <c r="M152" s="211"/>
      <c r="N152" s="212"/>
      <c r="O152" s="212"/>
      <c r="P152" s="213">
        <f>SUM(P153:P163)</f>
        <v>0</v>
      </c>
      <c r="Q152" s="212"/>
      <c r="R152" s="213">
        <f>SUM(R153:R163)</f>
        <v>29.353053800000001</v>
      </c>
      <c r="S152" s="212"/>
      <c r="T152" s="214">
        <f>SUM(T153:T163)</f>
        <v>0</v>
      </c>
      <c r="AR152" s="215" t="s">
        <v>79</v>
      </c>
      <c r="AT152" s="216" t="s">
        <v>70</v>
      </c>
      <c r="AU152" s="216" t="s">
        <v>79</v>
      </c>
      <c r="AY152" s="215" t="s">
        <v>168</v>
      </c>
      <c r="BK152" s="217">
        <f>SUM(BK153:BK163)</f>
        <v>0</v>
      </c>
    </row>
    <row r="153" s="1" customFormat="1" ht="38.25" customHeight="1">
      <c r="B153" s="45"/>
      <c r="C153" s="220" t="s">
        <v>298</v>
      </c>
      <c r="D153" s="220" t="s">
        <v>170</v>
      </c>
      <c r="E153" s="221" t="s">
        <v>473</v>
      </c>
      <c r="F153" s="222" t="s">
        <v>474</v>
      </c>
      <c r="G153" s="223" t="s">
        <v>205</v>
      </c>
      <c r="H153" s="224">
        <v>10</v>
      </c>
      <c r="I153" s="225"/>
      <c r="J153" s="226">
        <f>ROUND(I153*H153,2)</f>
        <v>0</v>
      </c>
      <c r="K153" s="222" t="s">
        <v>174</v>
      </c>
      <c r="L153" s="71"/>
      <c r="M153" s="227" t="s">
        <v>21</v>
      </c>
      <c r="N153" s="228" t="s">
        <v>42</v>
      </c>
      <c r="O153" s="46"/>
      <c r="P153" s="229">
        <f>O153*H153</f>
        <v>0</v>
      </c>
      <c r="Q153" s="229">
        <v>2.45343</v>
      </c>
      <c r="R153" s="229">
        <f>Q153*H153</f>
        <v>24.534300000000002</v>
      </c>
      <c r="S153" s="229">
        <v>0</v>
      </c>
      <c r="T153" s="230">
        <f>S153*H153</f>
        <v>0</v>
      </c>
      <c r="AR153" s="23" t="s">
        <v>175</v>
      </c>
      <c r="AT153" s="23" t="s">
        <v>170</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175</v>
      </c>
      <c r="BM153" s="23" t="s">
        <v>475</v>
      </c>
    </row>
    <row r="154" s="1" customFormat="1">
      <c r="B154" s="45"/>
      <c r="C154" s="73"/>
      <c r="D154" s="232" t="s">
        <v>177</v>
      </c>
      <c r="E154" s="73"/>
      <c r="F154" s="233" t="s">
        <v>476</v>
      </c>
      <c r="G154" s="73"/>
      <c r="H154" s="73"/>
      <c r="I154" s="190"/>
      <c r="J154" s="73"/>
      <c r="K154" s="73"/>
      <c r="L154" s="71"/>
      <c r="M154" s="234"/>
      <c r="N154" s="46"/>
      <c r="O154" s="46"/>
      <c r="P154" s="46"/>
      <c r="Q154" s="46"/>
      <c r="R154" s="46"/>
      <c r="S154" s="46"/>
      <c r="T154" s="94"/>
      <c r="AT154" s="23" t="s">
        <v>177</v>
      </c>
      <c r="AU154" s="23" t="s">
        <v>81</v>
      </c>
    </row>
    <row r="155" s="1" customFormat="1" ht="25.5" customHeight="1">
      <c r="B155" s="45"/>
      <c r="C155" s="220" t="s">
        <v>303</v>
      </c>
      <c r="D155" s="220" t="s">
        <v>170</v>
      </c>
      <c r="E155" s="221" t="s">
        <v>477</v>
      </c>
      <c r="F155" s="222" t="s">
        <v>478</v>
      </c>
      <c r="G155" s="223" t="s">
        <v>173</v>
      </c>
      <c r="H155" s="224">
        <v>50</v>
      </c>
      <c r="I155" s="225"/>
      <c r="J155" s="226">
        <f>ROUND(I155*H155,2)</f>
        <v>0</v>
      </c>
      <c r="K155" s="222" t="s">
        <v>174</v>
      </c>
      <c r="L155" s="71"/>
      <c r="M155" s="227" t="s">
        <v>21</v>
      </c>
      <c r="N155" s="228" t="s">
        <v>42</v>
      </c>
      <c r="O155" s="46"/>
      <c r="P155" s="229">
        <f>O155*H155</f>
        <v>0</v>
      </c>
      <c r="Q155" s="229">
        <v>0.0055199999999999997</v>
      </c>
      <c r="R155" s="229">
        <f>Q155*H155</f>
        <v>0.27599999999999997</v>
      </c>
      <c r="S155" s="229">
        <v>0</v>
      </c>
      <c r="T155" s="230">
        <f>S155*H155</f>
        <v>0</v>
      </c>
      <c r="AR155" s="23" t="s">
        <v>175</v>
      </c>
      <c r="AT155" s="23" t="s">
        <v>170</v>
      </c>
      <c r="AU155" s="23" t="s">
        <v>81</v>
      </c>
      <c r="AY155" s="23" t="s">
        <v>168</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175</v>
      </c>
      <c r="BM155" s="23" t="s">
        <v>479</v>
      </c>
    </row>
    <row r="156" s="1" customFormat="1">
      <c r="B156" s="45"/>
      <c r="C156" s="73"/>
      <c r="D156" s="232" t="s">
        <v>177</v>
      </c>
      <c r="E156" s="73"/>
      <c r="F156" s="233" t="s">
        <v>480</v>
      </c>
      <c r="G156" s="73"/>
      <c r="H156" s="73"/>
      <c r="I156" s="190"/>
      <c r="J156" s="73"/>
      <c r="K156" s="73"/>
      <c r="L156" s="71"/>
      <c r="M156" s="234"/>
      <c r="N156" s="46"/>
      <c r="O156" s="46"/>
      <c r="P156" s="46"/>
      <c r="Q156" s="46"/>
      <c r="R156" s="46"/>
      <c r="S156" s="46"/>
      <c r="T156" s="94"/>
      <c r="AT156" s="23" t="s">
        <v>177</v>
      </c>
      <c r="AU156" s="23" t="s">
        <v>81</v>
      </c>
    </row>
    <row r="157" s="1" customFormat="1" ht="25.5" customHeight="1">
      <c r="B157" s="45"/>
      <c r="C157" s="220" t="s">
        <v>308</v>
      </c>
      <c r="D157" s="220" t="s">
        <v>170</v>
      </c>
      <c r="E157" s="221" t="s">
        <v>481</v>
      </c>
      <c r="F157" s="222" t="s">
        <v>482</v>
      </c>
      <c r="G157" s="223" t="s">
        <v>173</v>
      </c>
      <c r="H157" s="224">
        <v>50</v>
      </c>
      <c r="I157" s="225"/>
      <c r="J157" s="226">
        <f>ROUND(I157*H157,2)</f>
        <v>0</v>
      </c>
      <c r="K157" s="222" t="s">
        <v>174</v>
      </c>
      <c r="L157" s="71"/>
      <c r="M157" s="227" t="s">
        <v>21</v>
      </c>
      <c r="N157" s="228" t="s">
        <v>42</v>
      </c>
      <c r="O157" s="46"/>
      <c r="P157" s="229">
        <f>O157*H157</f>
        <v>0</v>
      </c>
      <c r="Q157" s="229">
        <v>0</v>
      </c>
      <c r="R157" s="229">
        <f>Q157*H157</f>
        <v>0</v>
      </c>
      <c r="S157" s="229">
        <v>0</v>
      </c>
      <c r="T157" s="230">
        <f>S157*H157</f>
        <v>0</v>
      </c>
      <c r="AR157" s="23" t="s">
        <v>175</v>
      </c>
      <c r="AT157" s="23" t="s">
        <v>170</v>
      </c>
      <c r="AU157" s="23" t="s">
        <v>81</v>
      </c>
      <c r="AY157" s="23" t="s">
        <v>168</v>
      </c>
      <c r="BE157" s="231">
        <f>IF(N157="základní",J157,0)</f>
        <v>0</v>
      </c>
      <c r="BF157" s="231">
        <f>IF(N157="snížená",J157,0)</f>
        <v>0</v>
      </c>
      <c r="BG157" s="231">
        <f>IF(N157="zákl. přenesená",J157,0)</f>
        <v>0</v>
      </c>
      <c r="BH157" s="231">
        <f>IF(N157="sníž. přenesená",J157,0)</f>
        <v>0</v>
      </c>
      <c r="BI157" s="231">
        <f>IF(N157="nulová",J157,0)</f>
        <v>0</v>
      </c>
      <c r="BJ157" s="23" t="s">
        <v>79</v>
      </c>
      <c r="BK157" s="231">
        <f>ROUND(I157*H157,2)</f>
        <v>0</v>
      </c>
      <c r="BL157" s="23" t="s">
        <v>175</v>
      </c>
      <c r="BM157" s="23" t="s">
        <v>483</v>
      </c>
    </row>
    <row r="158" s="1" customFormat="1">
      <c r="B158" s="45"/>
      <c r="C158" s="73"/>
      <c r="D158" s="232" t="s">
        <v>177</v>
      </c>
      <c r="E158" s="73"/>
      <c r="F158" s="233" t="s">
        <v>480</v>
      </c>
      <c r="G158" s="73"/>
      <c r="H158" s="73"/>
      <c r="I158" s="190"/>
      <c r="J158" s="73"/>
      <c r="K158" s="73"/>
      <c r="L158" s="71"/>
      <c r="M158" s="234"/>
      <c r="N158" s="46"/>
      <c r="O158" s="46"/>
      <c r="P158" s="46"/>
      <c r="Q158" s="46"/>
      <c r="R158" s="46"/>
      <c r="S158" s="46"/>
      <c r="T158" s="94"/>
      <c r="AT158" s="23" t="s">
        <v>177</v>
      </c>
      <c r="AU158" s="23" t="s">
        <v>81</v>
      </c>
    </row>
    <row r="159" s="1" customFormat="1" ht="63.75" customHeight="1">
      <c r="B159" s="45"/>
      <c r="C159" s="220" t="s">
        <v>312</v>
      </c>
      <c r="D159" s="220" t="s">
        <v>170</v>
      </c>
      <c r="E159" s="221" t="s">
        <v>484</v>
      </c>
      <c r="F159" s="222" t="s">
        <v>485</v>
      </c>
      <c r="G159" s="223" t="s">
        <v>235</v>
      </c>
      <c r="H159" s="224">
        <v>1</v>
      </c>
      <c r="I159" s="225"/>
      <c r="J159" s="226">
        <f>ROUND(I159*H159,2)</f>
        <v>0</v>
      </c>
      <c r="K159" s="222" t="s">
        <v>174</v>
      </c>
      <c r="L159" s="71"/>
      <c r="M159" s="227" t="s">
        <v>21</v>
      </c>
      <c r="N159" s="228" t="s">
        <v>42</v>
      </c>
      <c r="O159" s="46"/>
      <c r="P159" s="229">
        <f>O159*H159</f>
        <v>0</v>
      </c>
      <c r="Q159" s="229">
        <v>1.0551600000000001</v>
      </c>
      <c r="R159" s="229">
        <f>Q159*H159</f>
        <v>1.0551600000000001</v>
      </c>
      <c r="S159" s="229">
        <v>0</v>
      </c>
      <c r="T159" s="230">
        <f>S159*H159</f>
        <v>0</v>
      </c>
      <c r="AR159" s="23" t="s">
        <v>175</v>
      </c>
      <c r="AT159" s="23" t="s">
        <v>170</v>
      </c>
      <c r="AU159" s="23" t="s">
        <v>81</v>
      </c>
      <c r="AY159" s="23" t="s">
        <v>168</v>
      </c>
      <c r="BE159" s="231">
        <f>IF(N159="základní",J159,0)</f>
        <v>0</v>
      </c>
      <c r="BF159" s="231">
        <f>IF(N159="snížená",J159,0)</f>
        <v>0</v>
      </c>
      <c r="BG159" s="231">
        <f>IF(N159="zákl. přenesená",J159,0)</f>
        <v>0</v>
      </c>
      <c r="BH159" s="231">
        <f>IF(N159="sníž. přenesená",J159,0)</f>
        <v>0</v>
      </c>
      <c r="BI159" s="231">
        <f>IF(N159="nulová",J159,0)</f>
        <v>0</v>
      </c>
      <c r="BJ159" s="23" t="s">
        <v>79</v>
      </c>
      <c r="BK159" s="231">
        <f>ROUND(I159*H159,2)</f>
        <v>0</v>
      </c>
      <c r="BL159" s="23" t="s">
        <v>175</v>
      </c>
      <c r="BM159" s="23" t="s">
        <v>486</v>
      </c>
    </row>
    <row r="160" s="1" customFormat="1" ht="16.5" customHeight="1">
      <c r="B160" s="45"/>
      <c r="C160" s="220" t="s">
        <v>317</v>
      </c>
      <c r="D160" s="220" t="s">
        <v>170</v>
      </c>
      <c r="E160" s="221" t="s">
        <v>487</v>
      </c>
      <c r="F160" s="222" t="s">
        <v>488</v>
      </c>
      <c r="G160" s="223" t="s">
        <v>205</v>
      </c>
      <c r="H160" s="224">
        <v>1.3600000000000001</v>
      </c>
      <c r="I160" s="225"/>
      <c r="J160" s="226">
        <f>ROUND(I160*H160,2)</f>
        <v>0</v>
      </c>
      <c r="K160" s="222" t="s">
        <v>174</v>
      </c>
      <c r="L160" s="71"/>
      <c r="M160" s="227" t="s">
        <v>21</v>
      </c>
      <c r="N160" s="228" t="s">
        <v>42</v>
      </c>
      <c r="O160" s="46"/>
      <c r="P160" s="229">
        <f>O160*H160</f>
        <v>0</v>
      </c>
      <c r="Q160" s="229">
        <v>2.4533999999999998</v>
      </c>
      <c r="R160" s="229">
        <f>Q160*H160</f>
        <v>3.336624</v>
      </c>
      <c r="S160" s="229">
        <v>0</v>
      </c>
      <c r="T160" s="230">
        <f>S160*H160</f>
        <v>0</v>
      </c>
      <c r="AR160" s="23" t="s">
        <v>175</v>
      </c>
      <c r="AT160" s="23" t="s">
        <v>170</v>
      </c>
      <c r="AU160" s="23" t="s">
        <v>81</v>
      </c>
      <c r="AY160" s="23" t="s">
        <v>168</v>
      </c>
      <c r="BE160" s="231">
        <f>IF(N160="základní",J160,0)</f>
        <v>0</v>
      </c>
      <c r="BF160" s="231">
        <f>IF(N160="snížená",J160,0)</f>
        <v>0</v>
      </c>
      <c r="BG160" s="231">
        <f>IF(N160="zákl. přenesená",J160,0)</f>
        <v>0</v>
      </c>
      <c r="BH160" s="231">
        <f>IF(N160="sníž. přenesená",J160,0)</f>
        <v>0</v>
      </c>
      <c r="BI160" s="231">
        <f>IF(N160="nulová",J160,0)</f>
        <v>0</v>
      </c>
      <c r="BJ160" s="23" t="s">
        <v>79</v>
      </c>
      <c r="BK160" s="231">
        <f>ROUND(I160*H160,2)</f>
        <v>0</v>
      </c>
      <c r="BL160" s="23" t="s">
        <v>175</v>
      </c>
      <c r="BM160" s="23" t="s">
        <v>489</v>
      </c>
    </row>
    <row r="161" s="1" customFormat="1" ht="16.5" customHeight="1">
      <c r="B161" s="45"/>
      <c r="C161" s="220" t="s">
        <v>321</v>
      </c>
      <c r="D161" s="220" t="s">
        <v>170</v>
      </c>
      <c r="E161" s="221" t="s">
        <v>490</v>
      </c>
      <c r="F161" s="222" t="s">
        <v>491</v>
      </c>
      <c r="G161" s="223" t="s">
        <v>173</v>
      </c>
      <c r="H161" s="224">
        <v>6.7800000000000002</v>
      </c>
      <c r="I161" s="225"/>
      <c r="J161" s="226">
        <f>ROUND(I161*H161,2)</f>
        <v>0</v>
      </c>
      <c r="K161" s="222" t="s">
        <v>174</v>
      </c>
      <c r="L161" s="71"/>
      <c r="M161" s="227" t="s">
        <v>21</v>
      </c>
      <c r="N161" s="228" t="s">
        <v>42</v>
      </c>
      <c r="O161" s="46"/>
      <c r="P161" s="229">
        <f>O161*H161</f>
        <v>0</v>
      </c>
      <c r="Q161" s="229">
        <v>0.0051900000000000002</v>
      </c>
      <c r="R161" s="229">
        <f>Q161*H161</f>
        <v>0.035188200000000003</v>
      </c>
      <c r="S161" s="229">
        <v>0</v>
      </c>
      <c r="T161" s="230">
        <f>S161*H161</f>
        <v>0</v>
      </c>
      <c r="AR161" s="23" t="s">
        <v>175</v>
      </c>
      <c r="AT161" s="23" t="s">
        <v>170</v>
      </c>
      <c r="AU161" s="23" t="s">
        <v>81</v>
      </c>
      <c r="AY161" s="23" t="s">
        <v>168</v>
      </c>
      <c r="BE161" s="231">
        <f>IF(N161="základní",J161,0)</f>
        <v>0</v>
      </c>
      <c r="BF161" s="231">
        <f>IF(N161="snížená",J161,0)</f>
        <v>0</v>
      </c>
      <c r="BG161" s="231">
        <f>IF(N161="zákl. přenesená",J161,0)</f>
        <v>0</v>
      </c>
      <c r="BH161" s="231">
        <f>IF(N161="sníž. přenesená",J161,0)</f>
        <v>0</v>
      </c>
      <c r="BI161" s="231">
        <f>IF(N161="nulová",J161,0)</f>
        <v>0</v>
      </c>
      <c r="BJ161" s="23" t="s">
        <v>79</v>
      </c>
      <c r="BK161" s="231">
        <f>ROUND(I161*H161,2)</f>
        <v>0</v>
      </c>
      <c r="BL161" s="23" t="s">
        <v>175</v>
      </c>
      <c r="BM161" s="23" t="s">
        <v>492</v>
      </c>
    </row>
    <row r="162" s="1" customFormat="1" ht="16.5" customHeight="1">
      <c r="B162" s="45"/>
      <c r="C162" s="220" t="s">
        <v>328</v>
      </c>
      <c r="D162" s="220" t="s">
        <v>170</v>
      </c>
      <c r="E162" s="221" t="s">
        <v>493</v>
      </c>
      <c r="F162" s="222" t="s">
        <v>494</v>
      </c>
      <c r="G162" s="223" t="s">
        <v>173</v>
      </c>
      <c r="H162" s="224">
        <v>6.7800000000000002</v>
      </c>
      <c r="I162" s="225"/>
      <c r="J162" s="226">
        <f>ROUND(I162*H162,2)</f>
        <v>0</v>
      </c>
      <c r="K162" s="222" t="s">
        <v>174</v>
      </c>
      <c r="L162" s="71"/>
      <c r="M162" s="227" t="s">
        <v>21</v>
      </c>
      <c r="N162" s="228" t="s">
        <v>42</v>
      </c>
      <c r="O162" s="46"/>
      <c r="P162" s="229">
        <f>O162*H162</f>
        <v>0</v>
      </c>
      <c r="Q162" s="229">
        <v>0</v>
      </c>
      <c r="R162" s="229">
        <f>Q162*H162</f>
        <v>0</v>
      </c>
      <c r="S162" s="229">
        <v>0</v>
      </c>
      <c r="T162" s="230">
        <f>S162*H162</f>
        <v>0</v>
      </c>
      <c r="AR162" s="23" t="s">
        <v>175</v>
      </c>
      <c r="AT162" s="23" t="s">
        <v>170</v>
      </c>
      <c r="AU162" s="23" t="s">
        <v>81</v>
      </c>
      <c r="AY162" s="23" t="s">
        <v>168</v>
      </c>
      <c r="BE162" s="231">
        <f>IF(N162="základní",J162,0)</f>
        <v>0</v>
      </c>
      <c r="BF162" s="231">
        <f>IF(N162="snížená",J162,0)</f>
        <v>0</v>
      </c>
      <c r="BG162" s="231">
        <f>IF(N162="zákl. přenesená",J162,0)</f>
        <v>0</v>
      </c>
      <c r="BH162" s="231">
        <f>IF(N162="sníž. přenesená",J162,0)</f>
        <v>0</v>
      </c>
      <c r="BI162" s="231">
        <f>IF(N162="nulová",J162,0)</f>
        <v>0</v>
      </c>
      <c r="BJ162" s="23" t="s">
        <v>79</v>
      </c>
      <c r="BK162" s="231">
        <f>ROUND(I162*H162,2)</f>
        <v>0</v>
      </c>
      <c r="BL162" s="23" t="s">
        <v>175</v>
      </c>
      <c r="BM162" s="23" t="s">
        <v>495</v>
      </c>
    </row>
    <row r="163" s="1" customFormat="1" ht="25.5" customHeight="1">
      <c r="B163" s="45"/>
      <c r="C163" s="220" t="s">
        <v>333</v>
      </c>
      <c r="D163" s="220" t="s">
        <v>170</v>
      </c>
      <c r="E163" s="221" t="s">
        <v>496</v>
      </c>
      <c r="F163" s="222" t="s">
        <v>497</v>
      </c>
      <c r="G163" s="223" t="s">
        <v>235</v>
      </c>
      <c r="H163" s="224">
        <v>0.11</v>
      </c>
      <c r="I163" s="225"/>
      <c r="J163" s="226">
        <f>ROUND(I163*H163,2)</f>
        <v>0</v>
      </c>
      <c r="K163" s="222" t="s">
        <v>174</v>
      </c>
      <c r="L163" s="71"/>
      <c r="M163" s="227" t="s">
        <v>21</v>
      </c>
      <c r="N163" s="228" t="s">
        <v>42</v>
      </c>
      <c r="O163" s="46"/>
      <c r="P163" s="229">
        <f>O163*H163</f>
        <v>0</v>
      </c>
      <c r="Q163" s="229">
        <v>1.0525599999999999</v>
      </c>
      <c r="R163" s="229">
        <f>Q163*H163</f>
        <v>0.1157816</v>
      </c>
      <c r="S163" s="229">
        <v>0</v>
      </c>
      <c r="T163" s="230">
        <f>S163*H163</f>
        <v>0</v>
      </c>
      <c r="AR163" s="23" t="s">
        <v>175</v>
      </c>
      <c r="AT163" s="23" t="s">
        <v>170</v>
      </c>
      <c r="AU163" s="23" t="s">
        <v>81</v>
      </c>
      <c r="AY163" s="23" t="s">
        <v>168</v>
      </c>
      <c r="BE163" s="231">
        <f>IF(N163="základní",J163,0)</f>
        <v>0</v>
      </c>
      <c r="BF163" s="231">
        <f>IF(N163="snížená",J163,0)</f>
        <v>0</v>
      </c>
      <c r="BG163" s="231">
        <f>IF(N163="zákl. přenesená",J163,0)</f>
        <v>0</v>
      </c>
      <c r="BH163" s="231">
        <f>IF(N163="sníž. přenesená",J163,0)</f>
        <v>0</v>
      </c>
      <c r="BI163" s="231">
        <f>IF(N163="nulová",J163,0)</f>
        <v>0</v>
      </c>
      <c r="BJ163" s="23" t="s">
        <v>79</v>
      </c>
      <c r="BK163" s="231">
        <f>ROUND(I163*H163,2)</f>
        <v>0</v>
      </c>
      <c r="BL163" s="23" t="s">
        <v>175</v>
      </c>
      <c r="BM163" s="23" t="s">
        <v>498</v>
      </c>
    </row>
    <row r="164" s="10" customFormat="1" ht="29.88" customHeight="1">
      <c r="B164" s="204"/>
      <c r="C164" s="205"/>
      <c r="D164" s="206" t="s">
        <v>70</v>
      </c>
      <c r="E164" s="218" t="s">
        <v>198</v>
      </c>
      <c r="F164" s="218" t="s">
        <v>499</v>
      </c>
      <c r="G164" s="205"/>
      <c r="H164" s="205"/>
      <c r="I164" s="208"/>
      <c r="J164" s="219">
        <f>BK164</f>
        <v>0</v>
      </c>
      <c r="K164" s="205"/>
      <c r="L164" s="210"/>
      <c r="M164" s="211"/>
      <c r="N164" s="212"/>
      <c r="O164" s="212"/>
      <c r="P164" s="213">
        <f>SUM(P165:P184)</f>
        <v>0</v>
      </c>
      <c r="Q164" s="212"/>
      <c r="R164" s="213">
        <f>SUM(R165:R184)</f>
        <v>14.179333800000002</v>
      </c>
      <c r="S164" s="212"/>
      <c r="T164" s="214">
        <f>SUM(T165:T184)</f>
        <v>0</v>
      </c>
      <c r="AR164" s="215" t="s">
        <v>79</v>
      </c>
      <c r="AT164" s="216" t="s">
        <v>70</v>
      </c>
      <c r="AU164" s="216" t="s">
        <v>79</v>
      </c>
      <c r="AY164" s="215" t="s">
        <v>168</v>
      </c>
      <c r="BK164" s="217">
        <f>SUM(BK165:BK184)</f>
        <v>0</v>
      </c>
    </row>
    <row r="165" s="1" customFormat="1" ht="25.5" customHeight="1">
      <c r="B165" s="45"/>
      <c r="C165" s="220" t="s">
        <v>338</v>
      </c>
      <c r="D165" s="220" t="s">
        <v>170</v>
      </c>
      <c r="E165" s="221" t="s">
        <v>500</v>
      </c>
      <c r="F165" s="222" t="s">
        <v>501</v>
      </c>
      <c r="G165" s="223" t="s">
        <v>173</v>
      </c>
      <c r="H165" s="224">
        <v>17.199999999999999</v>
      </c>
      <c r="I165" s="225"/>
      <c r="J165" s="226">
        <f>ROUND(I165*H165,2)</f>
        <v>0</v>
      </c>
      <c r="K165" s="222" t="s">
        <v>174</v>
      </c>
      <c r="L165" s="71"/>
      <c r="M165" s="227" t="s">
        <v>21</v>
      </c>
      <c r="N165" s="228" t="s">
        <v>42</v>
      </c>
      <c r="O165" s="46"/>
      <c r="P165" s="229">
        <f>O165*H165</f>
        <v>0</v>
      </c>
      <c r="Q165" s="229">
        <v>0.0039100000000000003</v>
      </c>
      <c r="R165" s="229">
        <f>Q165*H165</f>
        <v>0.067252000000000006</v>
      </c>
      <c r="S165" s="229">
        <v>0</v>
      </c>
      <c r="T165" s="230">
        <f>S165*H165</f>
        <v>0</v>
      </c>
      <c r="AR165" s="23" t="s">
        <v>175</v>
      </c>
      <c r="AT165" s="23" t="s">
        <v>170</v>
      </c>
      <c r="AU165" s="23" t="s">
        <v>81</v>
      </c>
      <c r="AY165" s="23" t="s">
        <v>168</v>
      </c>
      <c r="BE165" s="231">
        <f>IF(N165="základní",J165,0)</f>
        <v>0</v>
      </c>
      <c r="BF165" s="231">
        <f>IF(N165="snížená",J165,0)</f>
        <v>0</v>
      </c>
      <c r="BG165" s="231">
        <f>IF(N165="zákl. přenesená",J165,0)</f>
        <v>0</v>
      </c>
      <c r="BH165" s="231">
        <f>IF(N165="sníž. přenesená",J165,0)</f>
        <v>0</v>
      </c>
      <c r="BI165" s="231">
        <f>IF(N165="nulová",J165,0)</f>
        <v>0</v>
      </c>
      <c r="BJ165" s="23" t="s">
        <v>79</v>
      </c>
      <c r="BK165" s="231">
        <f>ROUND(I165*H165,2)</f>
        <v>0</v>
      </c>
      <c r="BL165" s="23" t="s">
        <v>175</v>
      </c>
      <c r="BM165" s="23" t="s">
        <v>502</v>
      </c>
    </row>
    <row r="166" s="1" customFormat="1">
      <c r="B166" s="45"/>
      <c r="C166" s="73"/>
      <c r="D166" s="232" t="s">
        <v>177</v>
      </c>
      <c r="E166" s="73"/>
      <c r="F166" s="233" t="s">
        <v>503</v>
      </c>
      <c r="G166" s="73"/>
      <c r="H166" s="73"/>
      <c r="I166" s="190"/>
      <c r="J166" s="73"/>
      <c r="K166" s="73"/>
      <c r="L166" s="71"/>
      <c r="M166" s="234"/>
      <c r="N166" s="46"/>
      <c r="O166" s="46"/>
      <c r="P166" s="46"/>
      <c r="Q166" s="46"/>
      <c r="R166" s="46"/>
      <c r="S166" s="46"/>
      <c r="T166" s="94"/>
      <c r="AT166" s="23" t="s">
        <v>177</v>
      </c>
      <c r="AU166" s="23" t="s">
        <v>81</v>
      </c>
    </row>
    <row r="167" s="1" customFormat="1" ht="38.25" customHeight="1">
      <c r="B167" s="45"/>
      <c r="C167" s="220" t="s">
        <v>343</v>
      </c>
      <c r="D167" s="220" t="s">
        <v>170</v>
      </c>
      <c r="E167" s="221" t="s">
        <v>504</v>
      </c>
      <c r="F167" s="222" t="s">
        <v>505</v>
      </c>
      <c r="G167" s="223" t="s">
        <v>173</v>
      </c>
      <c r="H167" s="224">
        <v>137.13</v>
      </c>
      <c r="I167" s="225"/>
      <c r="J167" s="226">
        <f>ROUND(I167*H167,2)</f>
        <v>0</v>
      </c>
      <c r="K167" s="222" t="s">
        <v>174</v>
      </c>
      <c r="L167" s="71"/>
      <c r="M167" s="227" t="s">
        <v>21</v>
      </c>
      <c r="N167" s="228" t="s">
        <v>42</v>
      </c>
      <c r="O167" s="46"/>
      <c r="P167" s="229">
        <f>O167*H167</f>
        <v>0</v>
      </c>
      <c r="Q167" s="229">
        <v>0.016279999999999999</v>
      </c>
      <c r="R167" s="229">
        <f>Q167*H167</f>
        <v>2.2324763999999999</v>
      </c>
      <c r="S167" s="229">
        <v>0</v>
      </c>
      <c r="T167" s="230">
        <f>S167*H167</f>
        <v>0</v>
      </c>
      <c r="AR167" s="23" t="s">
        <v>175</v>
      </c>
      <c r="AT167" s="23" t="s">
        <v>170</v>
      </c>
      <c r="AU167" s="23" t="s">
        <v>81</v>
      </c>
      <c r="AY167" s="23" t="s">
        <v>168</v>
      </c>
      <c r="BE167" s="231">
        <f>IF(N167="základní",J167,0)</f>
        <v>0</v>
      </c>
      <c r="BF167" s="231">
        <f>IF(N167="snížená",J167,0)</f>
        <v>0</v>
      </c>
      <c r="BG167" s="231">
        <f>IF(N167="zákl. přenesená",J167,0)</f>
        <v>0</v>
      </c>
      <c r="BH167" s="231">
        <f>IF(N167="sníž. přenesená",J167,0)</f>
        <v>0</v>
      </c>
      <c r="BI167" s="231">
        <f>IF(N167="nulová",J167,0)</f>
        <v>0</v>
      </c>
      <c r="BJ167" s="23" t="s">
        <v>79</v>
      </c>
      <c r="BK167" s="231">
        <f>ROUND(I167*H167,2)</f>
        <v>0</v>
      </c>
      <c r="BL167" s="23" t="s">
        <v>175</v>
      </c>
      <c r="BM167" s="23" t="s">
        <v>506</v>
      </c>
    </row>
    <row r="168" s="1" customFormat="1">
      <c r="B168" s="45"/>
      <c r="C168" s="73"/>
      <c r="D168" s="232" t="s">
        <v>177</v>
      </c>
      <c r="E168" s="73"/>
      <c r="F168" s="233" t="s">
        <v>507</v>
      </c>
      <c r="G168" s="73"/>
      <c r="H168" s="73"/>
      <c r="I168" s="190"/>
      <c r="J168" s="73"/>
      <c r="K168" s="73"/>
      <c r="L168" s="71"/>
      <c r="M168" s="234"/>
      <c r="N168" s="46"/>
      <c r="O168" s="46"/>
      <c r="P168" s="46"/>
      <c r="Q168" s="46"/>
      <c r="R168" s="46"/>
      <c r="S168" s="46"/>
      <c r="T168" s="94"/>
      <c r="AT168" s="23" t="s">
        <v>177</v>
      </c>
      <c r="AU168" s="23" t="s">
        <v>81</v>
      </c>
    </row>
    <row r="169" s="1" customFormat="1" ht="25.5" customHeight="1">
      <c r="B169" s="45"/>
      <c r="C169" s="220" t="s">
        <v>348</v>
      </c>
      <c r="D169" s="220" t="s">
        <v>170</v>
      </c>
      <c r="E169" s="221" t="s">
        <v>508</v>
      </c>
      <c r="F169" s="222" t="s">
        <v>509</v>
      </c>
      <c r="G169" s="223" t="s">
        <v>173</v>
      </c>
      <c r="H169" s="224">
        <v>17.100000000000001</v>
      </c>
      <c r="I169" s="225"/>
      <c r="J169" s="226">
        <f>ROUND(I169*H169,2)</f>
        <v>0</v>
      </c>
      <c r="K169" s="222" t="s">
        <v>21</v>
      </c>
      <c r="L169" s="71"/>
      <c r="M169" s="227" t="s">
        <v>21</v>
      </c>
      <c r="N169" s="228" t="s">
        <v>42</v>
      </c>
      <c r="O169" s="46"/>
      <c r="P169" s="229">
        <f>O169*H169</f>
        <v>0</v>
      </c>
      <c r="Q169" s="229">
        <v>0</v>
      </c>
      <c r="R169" s="229">
        <f>Q169*H169</f>
        <v>0</v>
      </c>
      <c r="S169" s="229">
        <v>0</v>
      </c>
      <c r="T169" s="230">
        <f>S169*H169</f>
        <v>0</v>
      </c>
      <c r="AR169" s="23" t="s">
        <v>175</v>
      </c>
      <c r="AT169" s="23" t="s">
        <v>170</v>
      </c>
      <c r="AU169" s="23" t="s">
        <v>81</v>
      </c>
      <c r="AY169" s="23" t="s">
        <v>168</v>
      </c>
      <c r="BE169" s="231">
        <f>IF(N169="základní",J169,0)</f>
        <v>0</v>
      </c>
      <c r="BF169" s="231">
        <f>IF(N169="snížená",J169,0)</f>
        <v>0</v>
      </c>
      <c r="BG169" s="231">
        <f>IF(N169="zákl. přenesená",J169,0)</f>
        <v>0</v>
      </c>
      <c r="BH169" s="231">
        <f>IF(N169="sníž. přenesená",J169,0)</f>
        <v>0</v>
      </c>
      <c r="BI169" s="231">
        <f>IF(N169="nulová",J169,0)</f>
        <v>0</v>
      </c>
      <c r="BJ169" s="23" t="s">
        <v>79</v>
      </c>
      <c r="BK169" s="231">
        <f>ROUND(I169*H169,2)</f>
        <v>0</v>
      </c>
      <c r="BL169" s="23" t="s">
        <v>175</v>
      </c>
      <c r="BM169" s="23" t="s">
        <v>510</v>
      </c>
    </row>
    <row r="170" s="1" customFormat="1" ht="25.5" customHeight="1">
      <c r="B170" s="45"/>
      <c r="C170" s="220" t="s">
        <v>353</v>
      </c>
      <c r="D170" s="220" t="s">
        <v>170</v>
      </c>
      <c r="E170" s="221" t="s">
        <v>511</v>
      </c>
      <c r="F170" s="222" t="s">
        <v>512</v>
      </c>
      <c r="G170" s="223" t="s">
        <v>173</v>
      </c>
      <c r="H170" s="224">
        <v>37.25</v>
      </c>
      <c r="I170" s="225"/>
      <c r="J170" s="226">
        <f>ROUND(I170*H170,2)</f>
        <v>0</v>
      </c>
      <c r="K170" s="222" t="s">
        <v>21</v>
      </c>
      <c r="L170" s="71"/>
      <c r="M170" s="227" t="s">
        <v>21</v>
      </c>
      <c r="N170" s="228" t="s">
        <v>42</v>
      </c>
      <c r="O170" s="46"/>
      <c r="P170" s="229">
        <f>O170*H170</f>
        <v>0</v>
      </c>
      <c r="Q170" s="229">
        <v>0</v>
      </c>
      <c r="R170" s="229">
        <f>Q170*H170</f>
        <v>0</v>
      </c>
      <c r="S170" s="229">
        <v>0</v>
      </c>
      <c r="T170" s="230">
        <f>S170*H170</f>
        <v>0</v>
      </c>
      <c r="AR170" s="23" t="s">
        <v>175</v>
      </c>
      <c r="AT170" s="23" t="s">
        <v>170</v>
      </c>
      <c r="AU170" s="23" t="s">
        <v>81</v>
      </c>
      <c r="AY170" s="23" t="s">
        <v>168</v>
      </c>
      <c r="BE170" s="231">
        <f>IF(N170="základní",J170,0)</f>
        <v>0</v>
      </c>
      <c r="BF170" s="231">
        <f>IF(N170="snížená",J170,0)</f>
        <v>0</v>
      </c>
      <c r="BG170" s="231">
        <f>IF(N170="zákl. přenesená",J170,0)</f>
        <v>0</v>
      </c>
      <c r="BH170" s="231">
        <f>IF(N170="sníž. přenesená",J170,0)</f>
        <v>0</v>
      </c>
      <c r="BI170" s="231">
        <f>IF(N170="nulová",J170,0)</f>
        <v>0</v>
      </c>
      <c r="BJ170" s="23" t="s">
        <v>79</v>
      </c>
      <c r="BK170" s="231">
        <f>ROUND(I170*H170,2)</f>
        <v>0</v>
      </c>
      <c r="BL170" s="23" t="s">
        <v>175</v>
      </c>
      <c r="BM170" s="23" t="s">
        <v>513</v>
      </c>
    </row>
    <row r="171" s="1" customFormat="1" ht="25.5" customHeight="1">
      <c r="B171" s="45"/>
      <c r="C171" s="220" t="s">
        <v>357</v>
      </c>
      <c r="D171" s="220" t="s">
        <v>170</v>
      </c>
      <c r="E171" s="221" t="s">
        <v>514</v>
      </c>
      <c r="F171" s="222" t="s">
        <v>515</v>
      </c>
      <c r="G171" s="223" t="s">
        <v>173</v>
      </c>
      <c r="H171" s="224">
        <v>88.590000000000003</v>
      </c>
      <c r="I171" s="225"/>
      <c r="J171" s="226">
        <f>ROUND(I171*H171,2)</f>
        <v>0</v>
      </c>
      <c r="K171" s="222" t="s">
        <v>21</v>
      </c>
      <c r="L171" s="71"/>
      <c r="M171" s="227" t="s">
        <v>21</v>
      </c>
      <c r="N171" s="228" t="s">
        <v>42</v>
      </c>
      <c r="O171" s="46"/>
      <c r="P171" s="229">
        <f>O171*H171</f>
        <v>0</v>
      </c>
      <c r="Q171" s="229">
        <v>0</v>
      </c>
      <c r="R171" s="229">
        <f>Q171*H171</f>
        <v>0</v>
      </c>
      <c r="S171" s="229">
        <v>0</v>
      </c>
      <c r="T171" s="230">
        <f>S171*H171</f>
        <v>0</v>
      </c>
      <c r="AR171" s="23" t="s">
        <v>175</v>
      </c>
      <c r="AT171" s="23" t="s">
        <v>170</v>
      </c>
      <c r="AU171" s="23" t="s">
        <v>81</v>
      </c>
      <c r="AY171" s="23" t="s">
        <v>168</v>
      </c>
      <c r="BE171" s="231">
        <f>IF(N171="základní",J171,0)</f>
        <v>0</v>
      </c>
      <c r="BF171" s="231">
        <f>IF(N171="snížená",J171,0)</f>
        <v>0</v>
      </c>
      <c r="BG171" s="231">
        <f>IF(N171="zákl. přenesená",J171,0)</f>
        <v>0</v>
      </c>
      <c r="BH171" s="231">
        <f>IF(N171="sníž. přenesená",J171,0)</f>
        <v>0</v>
      </c>
      <c r="BI171" s="231">
        <f>IF(N171="nulová",J171,0)</f>
        <v>0</v>
      </c>
      <c r="BJ171" s="23" t="s">
        <v>79</v>
      </c>
      <c r="BK171" s="231">
        <f>ROUND(I171*H171,2)</f>
        <v>0</v>
      </c>
      <c r="BL171" s="23" t="s">
        <v>175</v>
      </c>
      <c r="BM171" s="23" t="s">
        <v>516</v>
      </c>
    </row>
    <row r="172" s="1" customFormat="1" ht="25.5" customHeight="1">
      <c r="B172" s="45"/>
      <c r="C172" s="220" t="s">
        <v>361</v>
      </c>
      <c r="D172" s="220" t="s">
        <v>170</v>
      </c>
      <c r="E172" s="221" t="s">
        <v>517</v>
      </c>
      <c r="F172" s="222" t="s">
        <v>518</v>
      </c>
      <c r="G172" s="223" t="s">
        <v>205</v>
      </c>
      <c r="H172" s="224">
        <v>1.54</v>
      </c>
      <c r="I172" s="225"/>
      <c r="J172" s="226">
        <f>ROUND(I172*H172,2)</f>
        <v>0</v>
      </c>
      <c r="K172" s="222" t="s">
        <v>174</v>
      </c>
      <c r="L172" s="71"/>
      <c r="M172" s="227" t="s">
        <v>21</v>
      </c>
      <c r="N172" s="228" t="s">
        <v>42</v>
      </c>
      <c r="O172" s="46"/>
      <c r="P172" s="229">
        <f>O172*H172</f>
        <v>0</v>
      </c>
      <c r="Q172" s="229">
        <v>2.45329</v>
      </c>
      <c r="R172" s="229">
        <f>Q172*H172</f>
        <v>3.7780665999999998</v>
      </c>
      <c r="S172" s="229">
        <v>0</v>
      </c>
      <c r="T172" s="230">
        <f>S172*H172</f>
        <v>0</v>
      </c>
      <c r="AR172" s="23" t="s">
        <v>175</v>
      </c>
      <c r="AT172" s="23" t="s">
        <v>170</v>
      </c>
      <c r="AU172" s="23" t="s">
        <v>81</v>
      </c>
      <c r="AY172" s="23" t="s">
        <v>168</v>
      </c>
      <c r="BE172" s="231">
        <f>IF(N172="základní",J172,0)</f>
        <v>0</v>
      </c>
      <c r="BF172" s="231">
        <f>IF(N172="snížená",J172,0)</f>
        <v>0</v>
      </c>
      <c r="BG172" s="231">
        <f>IF(N172="zákl. přenesená",J172,0)</f>
        <v>0</v>
      </c>
      <c r="BH172" s="231">
        <f>IF(N172="sníž. přenesená",J172,0)</f>
        <v>0</v>
      </c>
      <c r="BI172" s="231">
        <f>IF(N172="nulová",J172,0)</f>
        <v>0</v>
      </c>
      <c r="BJ172" s="23" t="s">
        <v>79</v>
      </c>
      <c r="BK172" s="231">
        <f>ROUND(I172*H172,2)</f>
        <v>0</v>
      </c>
      <c r="BL172" s="23" t="s">
        <v>175</v>
      </c>
      <c r="BM172" s="23" t="s">
        <v>519</v>
      </c>
    </row>
    <row r="173" s="1" customFormat="1">
      <c r="B173" s="45"/>
      <c r="C173" s="73"/>
      <c r="D173" s="232" t="s">
        <v>177</v>
      </c>
      <c r="E173" s="73"/>
      <c r="F173" s="233" t="s">
        <v>520</v>
      </c>
      <c r="G173" s="73"/>
      <c r="H173" s="73"/>
      <c r="I173" s="190"/>
      <c r="J173" s="73"/>
      <c r="K173" s="73"/>
      <c r="L173" s="71"/>
      <c r="M173" s="234"/>
      <c r="N173" s="46"/>
      <c r="O173" s="46"/>
      <c r="P173" s="46"/>
      <c r="Q173" s="46"/>
      <c r="R173" s="46"/>
      <c r="S173" s="46"/>
      <c r="T173" s="94"/>
      <c r="AT173" s="23" t="s">
        <v>177</v>
      </c>
      <c r="AU173" s="23" t="s">
        <v>81</v>
      </c>
    </row>
    <row r="174" s="1" customFormat="1" ht="25.5" customHeight="1">
      <c r="B174" s="45"/>
      <c r="C174" s="220" t="s">
        <v>366</v>
      </c>
      <c r="D174" s="220" t="s">
        <v>170</v>
      </c>
      <c r="E174" s="221" t="s">
        <v>521</v>
      </c>
      <c r="F174" s="222" t="s">
        <v>522</v>
      </c>
      <c r="G174" s="223" t="s">
        <v>205</v>
      </c>
      <c r="H174" s="224">
        <v>1.72</v>
      </c>
      <c r="I174" s="225"/>
      <c r="J174" s="226">
        <f>ROUND(I174*H174,2)</f>
        <v>0</v>
      </c>
      <c r="K174" s="222" t="s">
        <v>174</v>
      </c>
      <c r="L174" s="71"/>
      <c r="M174" s="227" t="s">
        <v>21</v>
      </c>
      <c r="N174" s="228" t="s">
        <v>42</v>
      </c>
      <c r="O174" s="46"/>
      <c r="P174" s="229">
        <f>O174*H174</f>
        <v>0</v>
      </c>
      <c r="Q174" s="229">
        <v>2.45329</v>
      </c>
      <c r="R174" s="229">
        <f>Q174*H174</f>
        <v>4.2196587999999995</v>
      </c>
      <c r="S174" s="229">
        <v>0</v>
      </c>
      <c r="T174" s="230">
        <f>S174*H174</f>
        <v>0</v>
      </c>
      <c r="AR174" s="23" t="s">
        <v>175</v>
      </c>
      <c r="AT174" s="23" t="s">
        <v>170</v>
      </c>
      <c r="AU174" s="23" t="s">
        <v>81</v>
      </c>
      <c r="AY174" s="23" t="s">
        <v>168</v>
      </c>
      <c r="BE174" s="231">
        <f>IF(N174="základní",J174,0)</f>
        <v>0</v>
      </c>
      <c r="BF174" s="231">
        <f>IF(N174="snížená",J174,0)</f>
        <v>0</v>
      </c>
      <c r="BG174" s="231">
        <f>IF(N174="zákl. přenesená",J174,0)</f>
        <v>0</v>
      </c>
      <c r="BH174" s="231">
        <f>IF(N174="sníž. přenesená",J174,0)</f>
        <v>0</v>
      </c>
      <c r="BI174" s="231">
        <f>IF(N174="nulová",J174,0)</f>
        <v>0</v>
      </c>
      <c r="BJ174" s="23" t="s">
        <v>79</v>
      </c>
      <c r="BK174" s="231">
        <f>ROUND(I174*H174,2)</f>
        <v>0</v>
      </c>
      <c r="BL174" s="23" t="s">
        <v>175</v>
      </c>
      <c r="BM174" s="23" t="s">
        <v>523</v>
      </c>
    </row>
    <row r="175" s="1" customFormat="1">
      <c r="B175" s="45"/>
      <c r="C175" s="73"/>
      <c r="D175" s="232" t="s">
        <v>177</v>
      </c>
      <c r="E175" s="73"/>
      <c r="F175" s="233" t="s">
        <v>520</v>
      </c>
      <c r="G175" s="73"/>
      <c r="H175" s="73"/>
      <c r="I175" s="190"/>
      <c r="J175" s="73"/>
      <c r="K175" s="73"/>
      <c r="L175" s="71"/>
      <c r="M175" s="234"/>
      <c r="N175" s="46"/>
      <c r="O175" s="46"/>
      <c r="P175" s="46"/>
      <c r="Q175" s="46"/>
      <c r="R175" s="46"/>
      <c r="S175" s="46"/>
      <c r="T175" s="94"/>
      <c r="AT175" s="23" t="s">
        <v>177</v>
      </c>
      <c r="AU175" s="23" t="s">
        <v>81</v>
      </c>
    </row>
    <row r="176" s="1" customFormat="1" ht="16.5" customHeight="1">
      <c r="B176" s="45"/>
      <c r="C176" s="220" t="s">
        <v>371</v>
      </c>
      <c r="D176" s="220" t="s">
        <v>170</v>
      </c>
      <c r="E176" s="221" t="s">
        <v>524</v>
      </c>
      <c r="F176" s="222" t="s">
        <v>525</v>
      </c>
      <c r="G176" s="223" t="s">
        <v>205</v>
      </c>
      <c r="H176" s="224">
        <v>4.5</v>
      </c>
      <c r="I176" s="225"/>
      <c r="J176" s="226">
        <f>ROUND(I176*H176,2)</f>
        <v>0</v>
      </c>
      <c r="K176" s="222" t="s">
        <v>21</v>
      </c>
      <c r="L176" s="71"/>
      <c r="M176" s="227" t="s">
        <v>21</v>
      </c>
      <c r="N176" s="228" t="s">
        <v>42</v>
      </c>
      <c r="O176" s="46"/>
      <c r="P176" s="229">
        <f>O176*H176</f>
        <v>0</v>
      </c>
      <c r="Q176" s="229">
        <v>0</v>
      </c>
      <c r="R176" s="229">
        <f>Q176*H176</f>
        <v>0</v>
      </c>
      <c r="S176" s="229">
        <v>0</v>
      </c>
      <c r="T176" s="230">
        <f>S176*H176</f>
        <v>0</v>
      </c>
      <c r="AR176" s="23" t="s">
        <v>175</v>
      </c>
      <c r="AT176" s="23" t="s">
        <v>170</v>
      </c>
      <c r="AU176" s="23" t="s">
        <v>81</v>
      </c>
      <c r="AY176" s="23" t="s">
        <v>168</v>
      </c>
      <c r="BE176" s="231">
        <f>IF(N176="základní",J176,0)</f>
        <v>0</v>
      </c>
      <c r="BF176" s="231">
        <f>IF(N176="snížená",J176,0)</f>
        <v>0</v>
      </c>
      <c r="BG176" s="231">
        <f>IF(N176="zákl. přenesená",J176,0)</f>
        <v>0</v>
      </c>
      <c r="BH176" s="231">
        <f>IF(N176="sníž. přenesená",J176,0)</f>
        <v>0</v>
      </c>
      <c r="BI176" s="231">
        <f>IF(N176="nulová",J176,0)</f>
        <v>0</v>
      </c>
      <c r="BJ176" s="23" t="s">
        <v>79</v>
      </c>
      <c r="BK176" s="231">
        <f>ROUND(I176*H176,2)</f>
        <v>0</v>
      </c>
      <c r="BL176" s="23" t="s">
        <v>175</v>
      </c>
      <c r="BM176" s="23" t="s">
        <v>526</v>
      </c>
    </row>
    <row r="177" s="1" customFormat="1" ht="25.5" customHeight="1">
      <c r="B177" s="45"/>
      <c r="C177" s="220" t="s">
        <v>527</v>
      </c>
      <c r="D177" s="220" t="s">
        <v>170</v>
      </c>
      <c r="E177" s="221" t="s">
        <v>528</v>
      </c>
      <c r="F177" s="222" t="s">
        <v>529</v>
      </c>
      <c r="G177" s="223" t="s">
        <v>173</v>
      </c>
      <c r="H177" s="224">
        <v>45</v>
      </c>
      <c r="I177" s="225"/>
      <c r="J177" s="226">
        <f>ROUND(I177*H177,2)</f>
        <v>0</v>
      </c>
      <c r="K177" s="222" t="s">
        <v>174</v>
      </c>
      <c r="L177" s="71"/>
      <c r="M177" s="227" t="s">
        <v>21</v>
      </c>
      <c r="N177" s="228" t="s">
        <v>42</v>
      </c>
      <c r="O177" s="46"/>
      <c r="P177" s="229">
        <f>O177*H177</f>
        <v>0</v>
      </c>
      <c r="Q177" s="229">
        <v>0.084000000000000005</v>
      </c>
      <c r="R177" s="229">
        <f>Q177*H177</f>
        <v>3.7800000000000002</v>
      </c>
      <c r="S177" s="229">
        <v>0</v>
      </c>
      <c r="T177" s="230">
        <f>S177*H177</f>
        <v>0</v>
      </c>
      <c r="AR177" s="23" t="s">
        <v>175</v>
      </c>
      <c r="AT177" s="23" t="s">
        <v>170</v>
      </c>
      <c r="AU177" s="23" t="s">
        <v>81</v>
      </c>
      <c r="AY177" s="23" t="s">
        <v>168</v>
      </c>
      <c r="BE177" s="231">
        <f>IF(N177="základní",J177,0)</f>
        <v>0</v>
      </c>
      <c r="BF177" s="231">
        <f>IF(N177="snížená",J177,0)</f>
        <v>0</v>
      </c>
      <c r="BG177" s="231">
        <f>IF(N177="zákl. přenesená",J177,0)</f>
        <v>0</v>
      </c>
      <c r="BH177" s="231">
        <f>IF(N177="sníž. přenesená",J177,0)</f>
        <v>0</v>
      </c>
      <c r="BI177" s="231">
        <f>IF(N177="nulová",J177,0)</f>
        <v>0</v>
      </c>
      <c r="BJ177" s="23" t="s">
        <v>79</v>
      </c>
      <c r="BK177" s="231">
        <f>ROUND(I177*H177,2)</f>
        <v>0</v>
      </c>
      <c r="BL177" s="23" t="s">
        <v>175</v>
      </c>
      <c r="BM177" s="23" t="s">
        <v>530</v>
      </c>
    </row>
    <row r="178" s="1" customFormat="1">
      <c r="B178" s="45"/>
      <c r="C178" s="73"/>
      <c r="D178" s="232" t="s">
        <v>177</v>
      </c>
      <c r="E178" s="73"/>
      <c r="F178" s="233" t="s">
        <v>531</v>
      </c>
      <c r="G178" s="73"/>
      <c r="H178" s="73"/>
      <c r="I178" s="190"/>
      <c r="J178" s="73"/>
      <c r="K178" s="73"/>
      <c r="L178" s="71"/>
      <c r="M178" s="234"/>
      <c r="N178" s="46"/>
      <c r="O178" s="46"/>
      <c r="P178" s="46"/>
      <c r="Q178" s="46"/>
      <c r="R178" s="46"/>
      <c r="S178" s="46"/>
      <c r="T178" s="94"/>
      <c r="AT178" s="23" t="s">
        <v>177</v>
      </c>
      <c r="AU178" s="23" t="s">
        <v>81</v>
      </c>
    </row>
    <row r="179" s="1" customFormat="1" ht="38.25" customHeight="1">
      <c r="B179" s="45"/>
      <c r="C179" s="220" t="s">
        <v>532</v>
      </c>
      <c r="D179" s="220" t="s">
        <v>170</v>
      </c>
      <c r="E179" s="221" t="s">
        <v>533</v>
      </c>
      <c r="F179" s="222" t="s">
        <v>534</v>
      </c>
      <c r="G179" s="223" t="s">
        <v>466</v>
      </c>
      <c r="H179" s="224">
        <v>1</v>
      </c>
      <c r="I179" s="225"/>
      <c r="J179" s="226">
        <f>ROUND(I179*H179,2)</f>
        <v>0</v>
      </c>
      <c r="K179" s="222" t="s">
        <v>21</v>
      </c>
      <c r="L179" s="71"/>
      <c r="M179" s="227" t="s">
        <v>21</v>
      </c>
      <c r="N179" s="228" t="s">
        <v>42</v>
      </c>
      <c r="O179" s="46"/>
      <c r="P179" s="229">
        <f>O179*H179</f>
        <v>0</v>
      </c>
      <c r="Q179" s="229">
        <v>0.016979999999999999</v>
      </c>
      <c r="R179" s="229">
        <f>Q179*H179</f>
        <v>0.016979999999999999</v>
      </c>
      <c r="S179" s="229">
        <v>0</v>
      </c>
      <c r="T179" s="230">
        <f>S179*H179</f>
        <v>0</v>
      </c>
      <c r="AR179" s="23" t="s">
        <v>175</v>
      </c>
      <c r="AT179" s="23" t="s">
        <v>170</v>
      </c>
      <c r="AU179" s="23" t="s">
        <v>81</v>
      </c>
      <c r="AY179" s="23" t="s">
        <v>168</v>
      </c>
      <c r="BE179" s="231">
        <f>IF(N179="základní",J179,0)</f>
        <v>0</v>
      </c>
      <c r="BF179" s="231">
        <f>IF(N179="snížená",J179,0)</f>
        <v>0</v>
      </c>
      <c r="BG179" s="231">
        <f>IF(N179="zákl. přenesená",J179,0)</f>
        <v>0</v>
      </c>
      <c r="BH179" s="231">
        <f>IF(N179="sníž. přenesená",J179,0)</f>
        <v>0</v>
      </c>
      <c r="BI179" s="231">
        <f>IF(N179="nulová",J179,0)</f>
        <v>0</v>
      </c>
      <c r="BJ179" s="23" t="s">
        <v>79</v>
      </c>
      <c r="BK179" s="231">
        <f>ROUND(I179*H179,2)</f>
        <v>0</v>
      </c>
      <c r="BL179" s="23" t="s">
        <v>175</v>
      </c>
      <c r="BM179" s="23" t="s">
        <v>535</v>
      </c>
    </row>
    <row r="180" s="1" customFormat="1">
      <c r="B180" s="45"/>
      <c r="C180" s="73"/>
      <c r="D180" s="232" t="s">
        <v>177</v>
      </c>
      <c r="E180" s="73"/>
      <c r="F180" s="233" t="s">
        <v>536</v>
      </c>
      <c r="G180" s="73"/>
      <c r="H180" s="73"/>
      <c r="I180" s="190"/>
      <c r="J180" s="73"/>
      <c r="K180" s="73"/>
      <c r="L180" s="71"/>
      <c r="M180" s="234"/>
      <c r="N180" s="46"/>
      <c r="O180" s="46"/>
      <c r="P180" s="46"/>
      <c r="Q180" s="46"/>
      <c r="R180" s="46"/>
      <c r="S180" s="46"/>
      <c r="T180" s="94"/>
      <c r="AT180" s="23" t="s">
        <v>177</v>
      </c>
      <c r="AU180" s="23" t="s">
        <v>81</v>
      </c>
    </row>
    <row r="181" s="1" customFormat="1" ht="38.25" customHeight="1">
      <c r="B181" s="45"/>
      <c r="C181" s="220" t="s">
        <v>537</v>
      </c>
      <c r="D181" s="220" t="s">
        <v>170</v>
      </c>
      <c r="E181" s="221" t="s">
        <v>538</v>
      </c>
      <c r="F181" s="222" t="s">
        <v>539</v>
      </c>
      <c r="G181" s="223" t="s">
        <v>466</v>
      </c>
      <c r="H181" s="224">
        <v>4</v>
      </c>
      <c r="I181" s="225"/>
      <c r="J181" s="226">
        <f>ROUND(I181*H181,2)</f>
        <v>0</v>
      </c>
      <c r="K181" s="222" t="s">
        <v>21</v>
      </c>
      <c r="L181" s="71"/>
      <c r="M181" s="227" t="s">
        <v>21</v>
      </c>
      <c r="N181" s="228" t="s">
        <v>42</v>
      </c>
      <c r="O181" s="46"/>
      <c r="P181" s="229">
        <f>O181*H181</f>
        <v>0</v>
      </c>
      <c r="Q181" s="229">
        <v>0.016979999999999999</v>
      </c>
      <c r="R181" s="229">
        <f>Q181*H181</f>
        <v>0.067919999999999994</v>
      </c>
      <c r="S181" s="229">
        <v>0</v>
      </c>
      <c r="T181" s="230">
        <f>S181*H181</f>
        <v>0</v>
      </c>
      <c r="AR181" s="23" t="s">
        <v>175</v>
      </c>
      <c r="AT181" s="23" t="s">
        <v>170</v>
      </c>
      <c r="AU181" s="23" t="s">
        <v>81</v>
      </c>
      <c r="AY181" s="23" t="s">
        <v>168</v>
      </c>
      <c r="BE181" s="231">
        <f>IF(N181="základní",J181,0)</f>
        <v>0</v>
      </c>
      <c r="BF181" s="231">
        <f>IF(N181="snížená",J181,0)</f>
        <v>0</v>
      </c>
      <c r="BG181" s="231">
        <f>IF(N181="zákl. přenesená",J181,0)</f>
        <v>0</v>
      </c>
      <c r="BH181" s="231">
        <f>IF(N181="sníž. přenesená",J181,0)</f>
        <v>0</v>
      </c>
      <c r="BI181" s="231">
        <f>IF(N181="nulová",J181,0)</f>
        <v>0</v>
      </c>
      <c r="BJ181" s="23" t="s">
        <v>79</v>
      </c>
      <c r="BK181" s="231">
        <f>ROUND(I181*H181,2)</f>
        <v>0</v>
      </c>
      <c r="BL181" s="23" t="s">
        <v>175</v>
      </c>
      <c r="BM181" s="23" t="s">
        <v>540</v>
      </c>
    </row>
    <row r="182" s="1" customFormat="1">
      <c r="B182" s="45"/>
      <c r="C182" s="73"/>
      <c r="D182" s="232" t="s">
        <v>177</v>
      </c>
      <c r="E182" s="73"/>
      <c r="F182" s="233" t="s">
        <v>536</v>
      </c>
      <c r="G182" s="73"/>
      <c r="H182" s="73"/>
      <c r="I182" s="190"/>
      <c r="J182" s="73"/>
      <c r="K182" s="73"/>
      <c r="L182" s="71"/>
      <c r="M182" s="234"/>
      <c r="N182" s="46"/>
      <c r="O182" s="46"/>
      <c r="P182" s="46"/>
      <c r="Q182" s="46"/>
      <c r="R182" s="46"/>
      <c r="S182" s="46"/>
      <c r="T182" s="94"/>
      <c r="AT182" s="23" t="s">
        <v>177</v>
      </c>
      <c r="AU182" s="23" t="s">
        <v>81</v>
      </c>
    </row>
    <row r="183" s="1" customFormat="1" ht="38.25" customHeight="1">
      <c r="B183" s="45"/>
      <c r="C183" s="220" t="s">
        <v>541</v>
      </c>
      <c r="D183" s="220" t="s">
        <v>170</v>
      </c>
      <c r="E183" s="221" t="s">
        <v>542</v>
      </c>
      <c r="F183" s="222" t="s">
        <v>543</v>
      </c>
      <c r="G183" s="223" t="s">
        <v>466</v>
      </c>
      <c r="H183" s="224">
        <v>1</v>
      </c>
      <c r="I183" s="225"/>
      <c r="J183" s="226">
        <f>ROUND(I183*H183,2)</f>
        <v>0</v>
      </c>
      <c r="K183" s="222" t="s">
        <v>21</v>
      </c>
      <c r="L183" s="71"/>
      <c r="M183" s="227" t="s">
        <v>21</v>
      </c>
      <c r="N183" s="228" t="s">
        <v>42</v>
      </c>
      <c r="O183" s="46"/>
      <c r="P183" s="229">
        <f>O183*H183</f>
        <v>0</v>
      </c>
      <c r="Q183" s="229">
        <v>0.016979999999999999</v>
      </c>
      <c r="R183" s="229">
        <f>Q183*H183</f>
        <v>0.016979999999999999</v>
      </c>
      <c r="S183" s="229">
        <v>0</v>
      </c>
      <c r="T183" s="230">
        <f>S183*H183</f>
        <v>0</v>
      </c>
      <c r="AR183" s="23" t="s">
        <v>175</v>
      </c>
      <c r="AT183" s="23" t="s">
        <v>170</v>
      </c>
      <c r="AU183" s="23" t="s">
        <v>81</v>
      </c>
      <c r="AY183" s="23" t="s">
        <v>168</v>
      </c>
      <c r="BE183" s="231">
        <f>IF(N183="základní",J183,0)</f>
        <v>0</v>
      </c>
      <c r="BF183" s="231">
        <f>IF(N183="snížená",J183,0)</f>
        <v>0</v>
      </c>
      <c r="BG183" s="231">
        <f>IF(N183="zákl. přenesená",J183,0)</f>
        <v>0</v>
      </c>
      <c r="BH183" s="231">
        <f>IF(N183="sníž. přenesená",J183,0)</f>
        <v>0</v>
      </c>
      <c r="BI183" s="231">
        <f>IF(N183="nulová",J183,0)</f>
        <v>0</v>
      </c>
      <c r="BJ183" s="23" t="s">
        <v>79</v>
      </c>
      <c r="BK183" s="231">
        <f>ROUND(I183*H183,2)</f>
        <v>0</v>
      </c>
      <c r="BL183" s="23" t="s">
        <v>175</v>
      </c>
      <c r="BM183" s="23" t="s">
        <v>544</v>
      </c>
    </row>
    <row r="184" s="1" customFormat="1">
      <c r="B184" s="45"/>
      <c r="C184" s="73"/>
      <c r="D184" s="232" t="s">
        <v>177</v>
      </c>
      <c r="E184" s="73"/>
      <c r="F184" s="233" t="s">
        <v>536</v>
      </c>
      <c r="G184" s="73"/>
      <c r="H184" s="73"/>
      <c r="I184" s="190"/>
      <c r="J184" s="73"/>
      <c r="K184" s="73"/>
      <c r="L184" s="71"/>
      <c r="M184" s="234"/>
      <c r="N184" s="46"/>
      <c r="O184" s="46"/>
      <c r="P184" s="46"/>
      <c r="Q184" s="46"/>
      <c r="R184" s="46"/>
      <c r="S184" s="46"/>
      <c r="T184" s="94"/>
      <c r="AT184" s="23" t="s">
        <v>177</v>
      </c>
      <c r="AU184" s="23" t="s">
        <v>81</v>
      </c>
    </row>
    <row r="185" s="10" customFormat="1" ht="29.88" customHeight="1">
      <c r="B185" s="204"/>
      <c r="C185" s="205"/>
      <c r="D185" s="206" t="s">
        <v>70</v>
      </c>
      <c r="E185" s="218" t="s">
        <v>212</v>
      </c>
      <c r="F185" s="218" t="s">
        <v>292</v>
      </c>
      <c r="G185" s="205"/>
      <c r="H185" s="205"/>
      <c r="I185" s="208"/>
      <c r="J185" s="219">
        <f>BK185</f>
        <v>0</v>
      </c>
      <c r="K185" s="205"/>
      <c r="L185" s="210"/>
      <c r="M185" s="211"/>
      <c r="N185" s="212"/>
      <c r="O185" s="212"/>
      <c r="P185" s="213">
        <f>SUM(P186:P191)</f>
        <v>0</v>
      </c>
      <c r="Q185" s="212"/>
      <c r="R185" s="213">
        <f>SUM(R186:R191)</f>
        <v>0</v>
      </c>
      <c r="S185" s="212"/>
      <c r="T185" s="214">
        <f>SUM(T186:T191)</f>
        <v>0</v>
      </c>
      <c r="AR185" s="215" t="s">
        <v>79</v>
      </c>
      <c r="AT185" s="216" t="s">
        <v>70</v>
      </c>
      <c r="AU185" s="216" t="s">
        <v>79</v>
      </c>
      <c r="AY185" s="215" t="s">
        <v>168</v>
      </c>
      <c r="BK185" s="217">
        <f>SUM(BK186:BK191)</f>
        <v>0</v>
      </c>
    </row>
    <row r="186" s="1" customFormat="1" ht="38.25" customHeight="1">
      <c r="B186" s="45"/>
      <c r="C186" s="220" t="s">
        <v>545</v>
      </c>
      <c r="D186" s="220" t="s">
        <v>170</v>
      </c>
      <c r="E186" s="221" t="s">
        <v>546</v>
      </c>
      <c r="F186" s="222" t="s">
        <v>547</v>
      </c>
      <c r="G186" s="223" t="s">
        <v>173</v>
      </c>
      <c r="H186" s="224">
        <v>107.16</v>
      </c>
      <c r="I186" s="225"/>
      <c r="J186" s="226">
        <f>ROUND(I186*H186,2)</f>
        <v>0</v>
      </c>
      <c r="K186" s="222" t="s">
        <v>174</v>
      </c>
      <c r="L186" s="71"/>
      <c r="M186" s="227" t="s">
        <v>21</v>
      </c>
      <c r="N186" s="228" t="s">
        <v>42</v>
      </c>
      <c r="O186" s="46"/>
      <c r="P186" s="229">
        <f>O186*H186</f>
        <v>0</v>
      </c>
      <c r="Q186" s="229">
        <v>0</v>
      </c>
      <c r="R186" s="229">
        <f>Q186*H186</f>
        <v>0</v>
      </c>
      <c r="S186" s="229">
        <v>0</v>
      </c>
      <c r="T186" s="230">
        <f>S186*H186</f>
        <v>0</v>
      </c>
      <c r="AR186" s="23" t="s">
        <v>175</v>
      </c>
      <c r="AT186" s="23" t="s">
        <v>170</v>
      </c>
      <c r="AU186" s="23" t="s">
        <v>81</v>
      </c>
      <c r="AY186" s="23" t="s">
        <v>168</v>
      </c>
      <c r="BE186" s="231">
        <f>IF(N186="základní",J186,0)</f>
        <v>0</v>
      </c>
      <c r="BF186" s="231">
        <f>IF(N186="snížená",J186,0)</f>
        <v>0</v>
      </c>
      <c r="BG186" s="231">
        <f>IF(N186="zákl. přenesená",J186,0)</f>
        <v>0</v>
      </c>
      <c r="BH186" s="231">
        <f>IF(N186="sníž. přenesená",J186,0)</f>
        <v>0</v>
      </c>
      <c r="BI186" s="231">
        <f>IF(N186="nulová",J186,0)</f>
        <v>0</v>
      </c>
      <c r="BJ186" s="23" t="s">
        <v>79</v>
      </c>
      <c r="BK186" s="231">
        <f>ROUND(I186*H186,2)</f>
        <v>0</v>
      </c>
      <c r="BL186" s="23" t="s">
        <v>175</v>
      </c>
      <c r="BM186" s="23" t="s">
        <v>548</v>
      </c>
    </row>
    <row r="187" s="1" customFormat="1">
      <c r="B187" s="45"/>
      <c r="C187" s="73"/>
      <c r="D187" s="232" t="s">
        <v>177</v>
      </c>
      <c r="E187" s="73"/>
      <c r="F187" s="233" t="s">
        <v>549</v>
      </c>
      <c r="G187" s="73"/>
      <c r="H187" s="73"/>
      <c r="I187" s="190"/>
      <c r="J187" s="73"/>
      <c r="K187" s="73"/>
      <c r="L187" s="71"/>
      <c r="M187" s="234"/>
      <c r="N187" s="46"/>
      <c r="O187" s="46"/>
      <c r="P187" s="46"/>
      <c r="Q187" s="46"/>
      <c r="R187" s="46"/>
      <c r="S187" s="46"/>
      <c r="T187" s="94"/>
      <c r="AT187" s="23" t="s">
        <v>177</v>
      </c>
      <c r="AU187" s="23" t="s">
        <v>81</v>
      </c>
    </row>
    <row r="188" s="1" customFormat="1" ht="38.25" customHeight="1">
      <c r="B188" s="45"/>
      <c r="C188" s="220" t="s">
        <v>550</v>
      </c>
      <c r="D188" s="220" t="s">
        <v>170</v>
      </c>
      <c r="E188" s="221" t="s">
        <v>551</v>
      </c>
      <c r="F188" s="222" t="s">
        <v>552</v>
      </c>
      <c r="G188" s="223" t="s">
        <v>173</v>
      </c>
      <c r="H188" s="224">
        <v>107.16</v>
      </c>
      <c r="I188" s="225"/>
      <c r="J188" s="226">
        <f>ROUND(I188*H188,2)</f>
        <v>0</v>
      </c>
      <c r="K188" s="222" t="s">
        <v>174</v>
      </c>
      <c r="L188" s="71"/>
      <c r="M188" s="227" t="s">
        <v>21</v>
      </c>
      <c r="N188" s="228" t="s">
        <v>42</v>
      </c>
      <c r="O188" s="46"/>
      <c r="P188" s="229">
        <f>O188*H188</f>
        <v>0</v>
      </c>
      <c r="Q188" s="229">
        <v>0</v>
      </c>
      <c r="R188" s="229">
        <f>Q188*H188</f>
        <v>0</v>
      </c>
      <c r="S188" s="229">
        <v>0</v>
      </c>
      <c r="T188" s="230">
        <f>S188*H188</f>
        <v>0</v>
      </c>
      <c r="AR188" s="23" t="s">
        <v>175</v>
      </c>
      <c r="AT188" s="23" t="s">
        <v>170</v>
      </c>
      <c r="AU188" s="23" t="s">
        <v>81</v>
      </c>
      <c r="AY188" s="23" t="s">
        <v>168</v>
      </c>
      <c r="BE188" s="231">
        <f>IF(N188="základní",J188,0)</f>
        <v>0</v>
      </c>
      <c r="BF188" s="231">
        <f>IF(N188="snížená",J188,0)</f>
        <v>0</v>
      </c>
      <c r="BG188" s="231">
        <f>IF(N188="zákl. přenesená",J188,0)</f>
        <v>0</v>
      </c>
      <c r="BH188" s="231">
        <f>IF(N188="sníž. přenesená",J188,0)</f>
        <v>0</v>
      </c>
      <c r="BI188" s="231">
        <f>IF(N188="nulová",J188,0)</f>
        <v>0</v>
      </c>
      <c r="BJ188" s="23" t="s">
        <v>79</v>
      </c>
      <c r="BK188" s="231">
        <f>ROUND(I188*H188,2)</f>
        <v>0</v>
      </c>
      <c r="BL188" s="23" t="s">
        <v>175</v>
      </c>
      <c r="BM188" s="23" t="s">
        <v>553</v>
      </c>
    </row>
    <row r="189" s="1" customFormat="1">
      <c r="B189" s="45"/>
      <c r="C189" s="73"/>
      <c r="D189" s="232" t="s">
        <v>177</v>
      </c>
      <c r="E189" s="73"/>
      <c r="F189" s="233" t="s">
        <v>549</v>
      </c>
      <c r="G189" s="73"/>
      <c r="H189" s="73"/>
      <c r="I189" s="190"/>
      <c r="J189" s="73"/>
      <c r="K189" s="73"/>
      <c r="L189" s="71"/>
      <c r="M189" s="234"/>
      <c r="N189" s="46"/>
      <c r="O189" s="46"/>
      <c r="P189" s="46"/>
      <c r="Q189" s="46"/>
      <c r="R189" s="46"/>
      <c r="S189" s="46"/>
      <c r="T189" s="94"/>
      <c r="AT189" s="23" t="s">
        <v>177</v>
      </c>
      <c r="AU189" s="23" t="s">
        <v>81</v>
      </c>
    </row>
    <row r="190" s="1" customFormat="1" ht="38.25" customHeight="1">
      <c r="B190" s="45"/>
      <c r="C190" s="220" t="s">
        <v>554</v>
      </c>
      <c r="D190" s="220" t="s">
        <v>170</v>
      </c>
      <c r="E190" s="221" t="s">
        <v>555</v>
      </c>
      <c r="F190" s="222" t="s">
        <v>556</v>
      </c>
      <c r="G190" s="223" t="s">
        <v>173</v>
      </c>
      <c r="H190" s="224">
        <v>107.16</v>
      </c>
      <c r="I190" s="225"/>
      <c r="J190" s="226">
        <f>ROUND(I190*H190,2)</f>
        <v>0</v>
      </c>
      <c r="K190" s="222" t="s">
        <v>174</v>
      </c>
      <c r="L190" s="71"/>
      <c r="M190" s="227" t="s">
        <v>21</v>
      </c>
      <c r="N190" s="228" t="s">
        <v>42</v>
      </c>
      <c r="O190" s="46"/>
      <c r="P190" s="229">
        <f>O190*H190</f>
        <v>0</v>
      </c>
      <c r="Q190" s="229">
        <v>0</v>
      </c>
      <c r="R190" s="229">
        <f>Q190*H190</f>
        <v>0</v>
      </c>
      <c r="S190" s="229">
        <v>0</v>
      </c>
      <c r="T190" s="230">
        <f>S190*H190</f>
        <v>0</v>
      </c>
      <c r="AR190" s="23" t="s">
        <v>175</v>
      </c>
      <c r="AT190" s="23" t="s">
        <v>170</v>
      </c>
      <c r="AU190" s="23" t="s">
        <v>81</v>
      </c>
      <c r="AY190" s="23" t="s">
        <v>168</v>
      </c>
      <c r="BE190" s="231">
        <f>IF(N190="základní",J190,0)</f>
        <v>0</v>
      </c>
      <c r="BF190" s="231">
        <f>IF(N190="snížená",J190,0)</f>
        <v>0</v>
      </c>
      <c r="BG190" s="231">
        <f>IF(N190="zákl. přenesená",J190,0)</f>
        <v>0</v>
      </c>
      <c r="BH190" s="231">
        <f>IF(N190="sníž. přenesená",J190,0)</f>
        <v>0</v>
      </c>
      <c r="BI190" s="231">
        <f>IF(N190="nulová",J190,0)</f>
        <v>0</v>
      </c>
      <c r="BJ190" s="23" t="s">
        <v>79</v>
      </c>
      <c r="BK190" s="231">
        <f>ROUND(I190*H190,2)</f>
        <v>0</v>
      </c>
      <c r="BL190" s="23" t="s">
        <v>175</v>
      </c>
      <c r="BM190" s="23" t="s">
        <v>557</v>
      </c>
    </row>
    <row r="191" s="1" customFormat="1">
      <c r="B191" s="45"/>
      <c r="C191" s="73"/>
      <c r="D191" s="232" t="s">
        <v>177</v>
      </c>
      <c r="E191" s="73"/>
      <c r="F191" s="233" t="s">
        <v>558</v>
      </c>
      <c r="G191" s="73"/>
      <c r="H191" s="73"/>
      <c r="I191" s="190"/>
      <c r="J191" s="73"/>
      <c r="K191" s="73"/>
      <c r="L191" s="71"/>
      <c r="M191" s="234"/>
      <c r="N191" s="46"/>
      <c r="O191" s="46"/>
      <c r="P191" s="46"/>
      <c r="Q191" s="46"/>
      <c r="R191" s="46"/>
      <c r="S191" s="46"/>
      <c r="T191" s="94"/>
      <c r="AT191" s="23" t="s">
        <v>177</v>
      </c>
      <c r="AU191" s="23" t="s">
        <v>81</v>
      </c>
    </row>
    <row r="192" s="10" customFormat="1" ht="29.88" customHeight="1">
      <c r="B192" s="204"/>
      <c r="C192" s="205"/>
      <c r="D192" s="206" t="s">
        <v>70</v>
      </c>
      <c r="E192" s="218" t="s">
        <v>326</v>
      </c>
      <c r="F192" s="218" t="s">
        <v>327</v>
      </c>
      <c r="G192" s="205"/>
      <c r="H192" s="205"/>
      <c r="I192" s="208"/>
      <c r="J192" s="219">
        <f>BK192</f>
        <v>0</v>
      </c>
      <c r="K192" s="205"/>
      <c r="L192" s="210"/>
      <c r="M192" s="211"/>
      <c r="N192" s="212"/>
      <c r="O192" s="212"/>
      <c r="P192" s="213">
        <f>SUM(P193:P194)</f>
        <v>0</v>
      </c>
      <c r="Q192" s="212"/>
      <c r="R192" s="213">
        <f>SUM(R193:R194)</f>
        <v>0</v>
      </c>
      <c r="S192" s="212"/>
      <c r="T192" s="214">
        <f>SUM(T193:T194)</f>
        <v>0</v>
      </c>
      <c r="AR192" s="215" t="s">
        <v>79</v>
      </c>
      <c r="AT192" s="216" t="s">
        <v>70</v>
      </c>
      <c r="AU192" s="216" t="s">
        <v>79</v>
      </c>
      <c r="AY192" s="215" t="s">
        <v>168</v>
      </c>
      <c r="BK192" s="217">
        <f>SUM(BK193:BK194)</f>
        <v>0</v>
      </c>
    </row>
    <row r="193" s="1" customFormat="1" ht="25.5" customHeight="1">
      <c r="B193" s="45"/>
      <c r="C193" s="220" t="s">
        <v>559</v>
      </c>
      <c r="D193" s="220" t="s">
        <v>170</v>
      </c>
      <c r="E193" s="221" t="s">
        <v>560</v>
      </c>
      <c r="F193" s="222" t="s">
        <v>561</v>
      </c>
      <c r="G193" s="223" t="s">
        <v>235</v>
      </c>
      <c r="H193" s="224">
        <v>10</v>
      </c>
      <c r="I193" s="225"/>
      <c r="J193" s="226">
        <f>ROUND(I193*H193,2)</f>
        <v>0</v>
      </c>
      <c r="K193" s="222" t="s">
        <v>174</v>
      </c>
      <c r="L193" s="71"/>
      <c r="M193" s="227" t="s">
        <v>21</v>
      </c>
      <c r="N193" s="228" t="s">
        <v>42</v>
      </c>
      <c r="O193" s="46"/>
      <c r="P193" s="229">
        <f>O193*H193</f>
        <v>0</v>
      </c>
      <c r="Q193" s="229">
        <v>0</v>
      </c>
      <c r="R193" s="229">
        <f>Q193*H193</f>
        <v>0</v>
      </c>
      <c r="S193" s="229">
        <v>0</v>
      </c>
      <c r="T193" s="230">
        <f>S193*H193</f>
        <v>0</v>
      </c>
      <c r="AR193" s="23" t="s">
        <v>175</v>
      </c>
      <c r="AT193" s="23" t="s">
        <v>170</v>
      </c>
      <c r="AU193" s="23" t="s">
        <v>81</v>
      </c>
      <c r="AY193" s="23" t="s">
        <v>168</v>
      </c>
      <c r="BE193" s="231">
        <f>IF(N193="základní",J193,0)</f>
        <v>0</v>
      </c>
      <c r="BF193" s="231">
        <f>IF(N193="snížená",J193,0)</f>
        <v>0</v>
      </c>
      <c r="BG193" s="231">
        <f>IF(N193="zákl. přenesená",J193,0)</f>
        <v>0</v>
      </c>
      <c r="BH193" s="231">
        <f>IF(N193="sníž. přenesená",J193,0)</f>
        <v>0</v>
      </c>
      <c r="BI193" s="231">
        <f>IF(N193="nulová",J193,0)</f>
        <v>0</v>
      </c>
      <c r="BJ193" s="23" t="s">
        <v>79</v>
      </c>
      <c r="BK193" s="231">
        <f>ROUND(I193*H193,2)</f>
        <v>0</v>
      </c>
      <c r="BL193" s="23" t="s">
        <v>175</v>
      </c>
      <c r="BM193" s="23" t="s">
        <v>562</v>
      </c>
    </row>
    <row r="194" s="1" customFormat="1">
      <c r="B194" s="45"/>
      <c r="C194" s="73"/>
      <c r="D194" s="232" t="s">
        <v>177</v>
      </c>
      <c r="E194" s="73"/>
      <c r="F194" s="233" t="s">
        <v>563</v>
      </c>
      <c r="G194" s="73"/>
      <c r="H194" s="73"/>
      <c r="I194" s="190"/>
      <c r="J194" s="73"/>
      <c r="K194" s="73"/>
      <c r="L194" s="71"/>
      <c r="M194" s="234"/>
      <c r="N194" s="46"/>
      <c r="O194" s="46"/>
      <c r="P194" s="46"/>
      <c r="Q194" s="46"/>
      <c r="R194" s="46"/>
      <c r="S194" s="46"/>
      <c r="T194" s="94"/>
      <c r="AT194" s="23" t="s">
        <v>177</v>
      </c>
      <c r="AU194" s="23" t="s">
        <v>81</v>
      </c>
    </row>
    <row r="195" s="10" customFormat="1" ht="29.88" customHeight="1">
      <c r="B195" s="204"/>
      <c r="C195" s="205"/>
      <c r="D195" s="206" t="s">
        <v>70</v>
      </c>
      <c r="E195" s="218" t="s">
        <v>364</v>
      </c>
      <c r="F195" s="218" t="s">
        <v>365</v>
      </c>
      <c r="G195" s="205"/>
      <c r="H195" s="205"/>
      <c r="I195" s="208"/>
      <c r="J195" s="219">
        <f>BK195</f>
        <v>0</v>
      </c>
      <c r="K195" s="205"/>
      <c r="L195" s="210"/>
      <c r="M195" s="211"/>
      <c r="N195" s="212"/>
      <c r="O195" s="212"/>
      <c r="P195" s="213">
        <f>SUM(P196:P197)</f>
        <v>0</v>
      </c>
      <c r="Q195" s="212"/>
      <c r="R195" s="213">
        <f>SUM(R196:R197)</f>
        <v>0</v>
      </c>
      <c r="S195" s="212"/>
      <c r="T195" s="214">
        <f>SUM(T196:T197)</f>
        <v>0</v>
      </c>
      <c r="AR195" s="215" t="s">
        <v>79</v>
      </c>
      <c r="AT195" s="216" t="s">
        <v>70</v>
      </c>
      <c r="AU195" s="216" t="s">
        <v>79</v>
      </c>
      <c r="AY195" s="215" t="s">
        <v>168</v>
      </c>
      <c r="BK195" s="217">
        <f>SUM(BK196:BK197)</f>
        <v>0</v>
      </c>
    </row>
    <row r="196" s="1" customFormat="1" ht="38.25" customHeight="1">
      <c r="B196" s="45"/>
      <c r="C196" s="220" t="s">
        <v>564</v>
      </c>
      <c r="D196" s="220" t="s">
        <v>170</v>
      </c>
      <c r="E196" s="221" t="s">
        <v>565</v>
      </c>
      <c r="F196" s="222" t="s">
        <v>566</v>
      </c>
      <c r="G196" s="223" t="s">
        <v>235</v>
      </c>
      <c r="H196" s="224">
        <v>156.94999999999999</v>
      </c>
      <c r="I196" s="225"/>
      <c r="J196" s="226">
        <f>ROUND(I196*H196,2)</f>
        <v>0</v>
      </c>
      <c r="K196" s="222" t="s">
        <v>174</v>
      </c>
      <c r="L196" s="71"/>
      <c r="M196" s="227" t="s">
        <v>21</v>
      </c>
      <c r="N196" s="228" t="s">
        <v>42</v>
      </c>
      <c r="O196" s="46"/>
      <c r="P196" s="229">
        <f>O196*H196</f>
        <v>0</v>
      </c>
      <c r="Q196" s="229">
        <v>0</v>
      </c>
      <c r="R196" s="229">
        <f>Q196*H196</f>
        <v>0</v>
      </c>
      <c r="S196" s="229">
        <v>0</v>
      </c>
      <c r="T196" s="230">
        <f>S196*H196</f>
        <v>0</v>
      </c>
      <c r="AR196" s="23" t="s">
        <v>175</v>
      </c>
      <c r="AT196" s="23" t="s">
        <v>170</v>
      </c>
      <c r="AU196" s="23" t="s">
        <v>81</v>
      </c>
      <c r="AY196" s="23" t="s">
        <v>168</v>
      </c>
      <c r="BE196" s="231">
        <f>IF(N196="základní",J196,0)</f>
        <v>0</v>
      </c>
      <c r="BF196" s="231">
        <f>IF(N196="snížená",J196,0)</f>
        <v>0</v>
      </c>
      <c r="BG196" s="231">
        <f>IF(N196="zákl. přenesená",J196,0)</f>
        <v>0</v>
      </c>
      <c r="BH196" s="231">
        <f>IF(N196="sníž. přenesená",J196,0)</f>
        <v>0</v>
      </c>
      <c r="BI196" s="231">
        <f>IF(N196="nulová",J196,0)</f>
        <v>0</v>
      </c>
      <c r="BJ196" s="23" t="s">
        <v>79</v>
      </c>
      <c r="BK196" s="231">
        <f>ROUND(I196*H196,2)</f>
        <v>0</v>
      </c>
      <c r="BL196" s="23" t="s">
        <v>175</v>
      </c>
      <c r="BM196" s="23" t="s">
        <v>567</v>
      </c>
    </row>
    <row r="197" s="1" customFormat="1">
      <c r="B197" s="45"/>
      <c r="C197" s="73"/>
      <c r="D197" s="232" t="s">
        <v>177</v>
      </c>
      <c r="E197" s="73"/>
      <c r="F197" s="233" t="s">
        <v>568</v>
      </c>
      <c r="G197" s="73"/>
      <c r="H197" s="73"/>
      <c r="I197" s="190"/>
      <c r="J197" s="73"/>
      <c r="K197" s="73"/>
      <c r="L197" s="71"/>
      <c r="M197" s="234"/>
      <c r="N197" s="46"/>
      <c r="O197" s="46"/>
      <c r="P197" s="46"/>
      <c r="Q197" s="46"/>
      <c r="R197" s="46"/>
      <c r="S197" s="46"/>
      <c r="T197" s="94"/>
      <c r="AT197" s="23" t="s">
        <v>177</v>
      </c>
      <c r="AU197" s="23" t="s">
        <v>81</v>
      </c>
    </row>
    <row r="198" s="10" customFormat="1" ht="37.44" customHeight="1">
      <c r="B198" s="204"/>
      <c r="C198" s="205"/>
      <c r="D198" s="206" t="s">
        <v>70</v>
      </c>
      <c r="E198" s="207" t="s">
        <v>569</v>
      </c>
      <c r="F198" s="207" t="s">
        <v>570</v>
      </c>
      <c r="G198" s="205"/>
      <c r="H198" s="205"/>
      <c r="I198" s="208"/>
      <c r="J198" s="209">
        <f>BK198</f>
        <v>0</v>
      </c>
      <c r="K198" s="205"/>
      <c r="L198" s="210"/>
      <c r="M198" s="211"/>
      <c r="N198" s="212"/>
      <c r="O198" s="212"/>
      <c r="P198" s="213">
        <f>P199+P220+P232+P237+P242+P255+P263+P265+P271</f>
        <v>0</v>
      </c>
      <c r="Q198" s="212"/>
      <c r="R198" s="213">
        <f>R199+R220+R232+R237+R242+R255+R263+R265+R271</f>
        <v>3.2066067</v>
      </c>
      <c r="S198" s="212"/>
      <c r="T198" s="214">
        <f>T199+T220+T232+T237+T242+T255+T263+T265+T271</f>
        <v>0</v>
      </c>
      <c r="AR198" s="215" t="s">
        <v>81</v>
      </c>
      <c r="AT198" s="216" t="s">
        <v>70</v>
      </c>
      <c r="AU198" s="216" t="s">
        <v>71</v>
      </c>
      <c r="AY198" s="215" t="s">
        <v>168</v>
      </c>
      <c r="BK198" s="217">
        <f>BK199+BK220+BK232+BK237+BK242+BK255+BK263+BK265+BK271</f>
        <v>0</v>
      </c>
    </row>
    <row r="199" s="10" customFormat="1" ht="19.92" customHeight="1">
      <c r="B199" s="204"/>
      <c r="C199" s="205"/>
      <c r="D199" s="206" t="s">
        <v>70</v>
      </c>
      <c r="E199" s="218" t="s">
        <v>571</v>
      </c>
      <c r="F199" s="218" t="s">
        <v>572</v>
      </c>
      <c r="G199" s="205"/>
      <c r="H199" s="205"/>
      <c r="I199" s="208"/>
      <c r="J199" s="219">
        <f>BK199</f>
        <v>0</v>
      </c>
      <c r="K199" s="205"/>
      <c r="L199" s="210"/>
      <c r="M199" s="211"/>
      <c r="N199" s="212"/>
      <c r="O199" s="212"/>
      <c r="P199" s="213">
        <f>SUM(P200:P219)</f>
        <v>0</v>
      </c>
      <c r="Q199" s="212"/>
      <c r="R199" s="213">
        <f>SUM(R200:R219)</f>
        <v>0.053120000000000007</v>
      </c>
      <c r="S199" s="212"/>
      <c r="T199" s="214">
        <f>SUM(T200:T219)</f>
        <v>0</v>
      </c>
      <c r="AR199" s="215" t="s">
        <v>81</v>
      </c>
      <c r="AT199" s="216" t="s">
        <v>70</v>
      </c>
      <c r="AU199" s="216" t="s">
        <v>79</v>
      </c>
      <c r="AY199" s="215" t="s">
        <v>168</v>
      </c>
      <c r="BK199" s="217">
        <f>SUM(BK200:BK219)</f>
        <v>0</v>
      </c>
    </row>
    <row r="200" s="1" customFormat="1" ht="38.25" customHeight="1">
      <c r="B200" s="45"/>
      <c r="C200" s="220" t="s">
        <v>573</v>
      </c>
      <c r="D200" s="220" t="s">
        <v>170</v>
      </c>
      <c r="E200" s="221" t="s">
        <v>574</v>
      </c>
      <c r="F200" s="222" t="s">
        <v>575</v>
      </c>
      <c r="G200" s="223" t="s">
        <v>173</v>
      </c>
      <c r="H200" s="224">
        <v>95</v>
      </c>
      <c r="I200" s="225"/>
      <c r="J200" s="226">
        <f>ROUND(I200*H200,2)</f>
        <v>0</v>
      </c>
      <c r="K200" s="222" t="s">
        <v>174</v>
      </c>
      <c r="L200" s="71"/>
      <c r="M200" s="227" t="s">
        <v>21</v>
      </c>
      <c r="N200" s="228" t="s">
        <v>42</v>
      </c>
      <c r="O200" s="46"/>
      <c r="P200" s="229">
        <f>O200*H200</f>
        <v>0</v>
      </c>
      <c r="Q200" s="229">
        <v>0</v>
      </c>
      <c r="R200" s="229">
        <f>Q200*H200</f>
        <v>0</v>
      </c>
      <c r="S200" s="229">
        <v>0</v>
      </c>
      <c r="T200" s="230">
        <f>S200*H200</f>
        <v>0</v>
      </c>
      <c r="AR200" s="23" t="s">
        <v>249</v>
      </c>
      <c r="AT200" s="23" t="s">
        <v>170</v>
      </c>
      <c r="AU200" s="23" t="s">
        <v>81</v>
      </c>
      <c r="AY200" s="23" t="s">
        <v>168</v>
      </c>
      <c r="BE200" s="231">
        <f>IF(N200="základní",J200,0)</f>
        <v>0</v>
      </c>
      <c r="BF200" s="231">
        <f>IF(N200="snížená",J200,0)</f>
        <v>0</v>
      </c>
      <c r="BG200" s="231">
        <f>IF(N200="zákl. přenesená",J200,0)</f>
        <v>0</v>
      </c>
      <c r="BH200" s="231">
        <f>IF(N200="sníž. přenesená",J200,0)</f>
        <v>0</v>
      </c>
      <c r="BI200" s="231">
        <f>IF(N200="nulová",J200,0)</f>
        <v>0</v>
      </c>
      <c r="BJ200" s="23" t="s">
        <v>79</v>
      </c>
      <c r="BK200" s="231">
        <f>ROUND(I200*H200,2)</f>
        <v>0</v>
      </c>
      <c r="BL200" s="23" t="s">
        <v>249</v>
      </c>
      <c r="BM200" s="23" t="s">
        <v>576</v>
      </c>
    </row>
    <row r="201" s="1" customFormat="1">
      <c r="B201" s="45"/>
      <c r="C201" s="73"/>
      <c r="D201" s="232" t="s">
        <v>177</v>
      </c>
      <c r="E201" s="73"/>
      <c r="F201" s="233" t="s">
        <v>577</v>
      </c>
      <c r="G201" s="73"/>
      <c r="H201" s="73"/>
      <c r="I201" s="190"/>
      <c r="J201" s="73"/>
      <c r="K201" s="73"/>
      <c r="L201" s="71"/>
      <c r="M201" s="234"/>
      <c r="N201" s="46"/>
      <c r="O201" s="46"/>
      <c r="P201" s="46"/>
      <c r="Q201" s="46"/>
      <c r="R201" s="46"/>
      <c r="S201" s="46"/>
      <c r="T201" s="94"/>
      <c r="AT201" s="23" t="s">
        <v>177</v>
      </c>
      <c r="AU201" s="23" t="s">
        <v>81</v>
      </c>
    </row>
    <row r="202" s="1" customFormat="1" ht="38.25" customHeight="1">
      <c r="B202" s="45"/>
      <c r="C202" s="220" t="s">
        <v>578</v>
      </c>
      <c r="D202" s="220" t="s">
        <v>170</v>
      </c>
      <c r="E202" s="221" t="s">
        <v>579</v>
      </c>
      <c r="F202" s="222" t="s">
        <v>580</v>
      </c>
      <c r="G202" s="223" t="s">
        <v>173</v>
      </c>
      <c r="H202" s="224">
        <v>37.799999999999997</v>
      </c>
      <c r="I202" s="225"/>
      <c r="J202" s="226">
        <f>ROUND(I202*H202,2)</f>
        <v>0</v>
      </c>
      <c r="K202" s="222" t="s">
        <v>174</v>
      </c>
      <c r="L202" s="71"/>
      <c r="M202" s="227" t="s">
        <v>21</v>
      </c>
      <c r="N202" s="228" t="s">
        <v>42</v>
      </c>
      <c r="O202" s="46"/>
      <c r="P202" s="229">
        <f>O202*H202</f>
        <v>0</v>
      </c>
      <c r="Q202" s="229">
        <v>0</v>
      </c>
      <c r="R202" s="229">
        <f>Q202*H202</f>
        <v>0</v>
      </c>
      <c r="S202" s="229">
        <v>0</v>
      </c>
      <c r="T202" s="230">
        <f>S202*H202</f>
        <v>0</v>
      </c>
      <c r="AR202" s="23" t="s">
        <v>249</v>
      </c>
      <c r="AT202" s="23" t="s">
        <v>170</v>
      </c>
      <c r="AU202" s="23" t="s">
        <v>81</v>
      </c>
      <c r="AY202" s="23" t="s">
        <v>168</v>
      </c>
      <c r="BE202" s="231">
        <f>IF(N202="základní",J202,0)</f>
        <v>0</v>
      </c>
      <c r="BF202" s="231">
        <f>IF(N202="snížená",J202,0)</f>
        <v>0</v>
      </c>
      <c r="BG202" s="231">
        <f>IF(N202="zákl. přenesená",J202,0)</f>
        <v>0</v>
      </c>
      <c r="BH202" s="231">
        <f>IF(N202="sníž. přenesená",J202,0)</f>
        <v>0</v>
      </c>
      <c r="BI202" s="231">
        <f>IF(N202="nulová",J202,0)</f>
        <v>0</v>
      </c>
      <c r="BJ202" s="23" t="s">
        <v>79</v>
      </c>
      <c r="BK202" s="231">
        <f>ROUND(I202*H202,2)</f>
        <v>0</v>
      </c>
      <c r="BL202" s="23" t="s">
        <v>249</v>
      </c>
      <c r="BM202" s="23" t="s">
        <v>581</v>
      </c>
    </row>
    <row r="203" s="1" customFormat="1">
      <c r="B203" s="45"/>
      <c r="C203" s="73"/>
      <c r="D203" s="232" t="s">
        <v>177</v>
      </c>
      <c r="E203" s="73"/>
      <c r="F203" s="233" t="s">
        <v>577</v>
      </c>
      <c r="G203" s="73"/>
      <c r="H203" s="73"/>
      <c r="I203" s="190"/>
      <c r="J203" s="73"/>
      <c r="K203" s="73"/>
      <c r="L203" s="71"/>
      <c r="M203" s="234"/>
      <c r="N203" s="46"/>
      <c r="O203" s="46"/>
      <c r="P203" s="46"/>
      <c r="Q203" s="46"/>
      <c r="R203" s="46"/>
      <c r="S203" s="46"/>
      <c r="T203" s="94"/>
      <c r="AT203" s="23" t="s">
        <v>177</v>
      </c>
      <c r="AU203" s="23" t="s">
        <v>81</v>
      </c>
    </row>
    <row r="204" s="1" customFormat="1" ht="16.5" customHeight="1">
      <c r="B204" s="45"/>
      <c r="C204" s="220" t="s">
        <v>582</v>
      </c>
      <c r="D204" s="220" t="s">
        <v>170</v>
      </c>
      <c r="E204" s="221" t="s">
        <v>583</v>
      </c>
      <c r="F204" s="222" t="s">
        <v>584</v>
      </c>
      <c r="G204" s="223" t="s">
        <v>173</v>
      </c>
      <c r="H204" s="224">
        <v>13.800000000000001</v>
      </c>
      <c r="I204" s="225"/>
      <c r="J204" s="226">
        <f>ROUND(I204*H204,2)</f>
        <v>0</v>
      </c>
      <c r="K204" s="222" t="s">
        <v>21</v>
      </c>
      <c r="L204" s="71"/>
      <c r="M204" s="227" t="s">
        <v>21</v>
      </c>
      <c r="N204" s="228" t="s">
        <v>42</v>
      </c>
      <c r="O204" s="46"/>
      <c r="P204" s="229">
        <f>O204*H204</f>
        <v>0</v>
      </c>
      <c r="Q204" s="229">
        <v>0</v>
      </c>
      <c r="R204" s="229">
        <f>Q204*H204</f>
        <v>0</v>
      </c>
      <c r="S204" s="229">
        <v>0</v>
      </c>
      <c r="T204" s="230">
        <f>S204*H204</f>
        <v>0</v>
      </c>
      <c r="AR204" s="23" t="s">
        <v>249</v>
      </c>
      <c r="AT204" s="23" t="s">
        <v>170</v>
      </c>
      <c r="AU204" s="23" t="s">
        <v>81</v>
      </c>
      <c r="AY204" s="23" t="s">
        <v>168</v>
      </c>
      <c r="BE204" s="231">
        <f>IF(N204="základní",J204,0)</f>
        <v>0</v>
      </c>
      <c r="BF204" s="231">
        <f>IF(N204="snížená",J204,0)</f>
        <v>0</v>
      </c>
      <c r="BG204" s="231">
        <f>IF(N204="zákl. přenesená",J204,0)</f>
        <v>0</v>
      </c>
      <c r="BH204" s="231">
        <f>IF(N204="sníž. přenesená",J204,0)</f>
        <v>0</v>
      </c>
      <c r="BI204" s="231">
        <f>IF(N204="nulová",J204,0)</f>
        <v>0</v>
      </c>
      <c r="BJ204" s="23" t="s">
        <v>79</v>
      </c>
      <c r="BK204" s="231">
        <f>ROUND(I204*H204,2)</f>
        <v>0</v>
      </c>
      <c r="BL204" s="23" t="s">
        <v>249</v>
      </c>
      <c r="BM204" s="23" t="s">
        <v>585</v>
      </c>
    </row>
    <row r="205" s="1" customFormat="1">
      <c r="B205" s="45"/>
      <c r="C205" s="73"/>
      <c r="D205" s="232" t="s">
        <v>177</v>
      </c>
      <c r="E205" s="73"/>
      <c r="F205" s="233" t="s">
        <v>577</v>
      </c>
      <c r="G205" s="73"/>
      <c r="H205" s="73"/>
      <c r="I205" s="190"/>
      <c r="J205" s="73"/>
      <c r="K205" s="73"/>
      <c r="L205" s="71"/>
      <c r="M205" s="234"/>
      <c r="N205" s="46"/>
      <c r="O205" s="46"/>
      <c r="P205" s="46"/>
      <c r="Q205" s="46"/>
      <c r="R205" s="46"/>
      <c r="S205" s="46"/>
      <c r="T205" s="94"/>
      <c r="AT205" s="23" t="s">
        <v>177</v>
      </c>
      <c r="AU205" s="23" t="s">
        <v>81</v>
      </c>
    </row>
    <row r="206" s="1" customFormat="1" ht="25.5" customHeight="1">
      <c r="B206" s="45"/>
      <c r="C206" s="220" t="s">
        <v>586</v>
      </c>
      <c r="D206" s="220" t="s">
        <v>170</v>
      </c>
      <c r="E206" s="221" t="s">
        <v>587</v>
      </c>
      <c r="F206" s="222" t="s">
        <v>588</v>
      </c>
      <c r="G206" s="223" t="s">
        <v>173</v>
      </c>
      <c r="H206" s="224">
        <v>45</v>
      </c>
      <c r="I206" s="225"/>
      <c r="J206" s="226">
        <f>ROUND(I206*H206,2)</f>
        <v>0</v>
      </c>
      <c r="K206" s="222" t="s">
        <v>21</v>
      </c>
      <c r="L206" s="71"/>
      <c r="M206" s="227" t="s">
        <v>21</v>
      </c>
      <c r="N206" s="228" t="s">
        <v>42</v>
      </c>
      <c r="O206" s="46"/>
      <c r="P206" s="229">
        <f>O206*H206</f>
        <v>0</v>
      </c>
      <c r="Q206" s="229">
        <v>0</v>
      </c>
      <c r="R206" s="229">
        <f>Q206*H206</f>
        <v>0</v>
      </c>
      <c r="S206" s="229">
        <v>0</v>
      </c>
      <c r="T206" s="230">
        <f>S206*H206</f>
        <v>0</v>
      </c>
      <c r="AR206" s="23" t="s">
        <v>249</v>
      </c>
      <c r="AT206" s="23" t="s">
        <v>170</v>
      </c>
      <c r="AU206" s="23" t="s">
        <v>81</v>
      </c>
      <c r="AY206" s="23" t="s">
        <v>168</v>
      </c>
      <c r="BE206" s="231">
        <f>IF(N206="základní",J206,0)</f>
        <v>0</v>
      </c>
      <c r="BF206" s="231">
        <f>IF(N206="snížená",J206,0)</f>
        <v>0</v>
      </c>
      <c r="BG206" s="231">
        <f>IF(N206="zákl. přenesená",J206,0)</f>
        <v>0</v>
      </c>
      <c r="BH206" s="231">
        <f>IF(N206="sníž. přenesená",J206,0)</f>
        <v>0</v>
      </c>
      <c r="BI206" s="231">
        <f>IF(N206="nulová",J206,0)</f>
        <v>0</v>
      </c>
      <c r="BJ206" s="23" t="s">
        <v>79</v>
      </c>
      <c r="BK206" s="231">
        <f>ROUND(I206*H206,2)</f>
        <v>0</v>
      </c>
      <c r="BL206" s="23" t="s">
        <v>249</v>
      </c>
      <c r="BM206" s="23" t="s">
        <v>589</v>
      </c>
    </row>
    <row r="207" s="1" customFormat="1">
      <c r="B207" s="45"/>
      <c r="C207" s="73"/>
      <c r="D207" s="232" t="s">
        <v>177</v>
      </c>
      <c r="E207" s="73"/>
      <c r="F207" s="233" t="s">
        <v>590</v>
      </c>
      <c r="G207" s="73"/>
      <c r="H207" s="73"/>
      <c r="I207" s="190"/>
      <c r="J207" s="73"/>
      <c r="K207" s="73"/>
      <c r="L207" s="71"/>
      <c r="M207" s="234"/>
      <c r="N207" s="46"/>
      <c r="O207" s="46"/>
      <c r="P207" s="46"/>
      <c r="Q207" s="46"/>
      <c r="R207" s="46"/>
      <c r="S207" s="46"/>
      <c r="T207" s="94"/>
      <c r="AT207" s="23" t="s">
        <v>177</v>
      </c>
      <c r="AU207" s="23" t="s">
        <v>81</v>
      </c>
    </row>
    <row r="208" s="1" customFormat="1" ht="25.5" customHeight="1">
      <c r="B208" s="45"/>
      <c r="C208" s="220" t="s">
        <v>591</v>
      </c>
      <c r="D208" s="220" t="s">
        <v>170</v>
      </c>
      <c r="E208" s="221" t="s">
        <v>592</v>
      </c>
      <c r="F208" s="222" t="s">
        <v>593</v>
      </c>
      <c r="G208" s="223" t="s">
        <v>173</v>
      </c>
      <c r="H208" s="224">
        <v>13.699999999999999</v>
      </c>
      <c r="I208" s="225"/>
      <c r="J208" s="226">
        <f>ROUND(I208*H208,2)</f>
        <v>0</v>
      </c>
      <c r="K208" s="222" t="s">
        <v>21</v>
      </c>
      <c r="L208" s="71"/>
      <c r="M208" s="227" t="s">
        <v>21</v>
      </c>
      <c r="N208" s="228" t="s">
        <v>42</v>
      </c>
      <c r="O208" s="46"/>
      <c r="P208" s="229">
        <f>O208*H208</f>
        <v>0</v>
      </c>
      <c r="Q208" s="229">
        <v>0</v>
      </c>
      <c r="R208" s="229">
        <f>Q208*H208</f>
        <v>0</v>
      </c>
      <c r="S208" s="229">
        <v>0</v>
      </c>
      <c r="T208" s="230">
        <f>S208*H208</f>
        <v>0</v>
      </c>
      <c r="AR208" s="23" t="s">
        <v>249</v>
      </c>
      <c r="AT208" s="23" t="s">
        <v>170</v>
      </c>
      <c r="AU208" s="23" t="s">
        <v>81</v>
      </c>
      <c r="AY208" s="23" t="s">
        <v>168</v>
      </c>
      <c r="BE208" s="231">
        <f>IF(N208="základní",J208,0)</f>
        <v>0</v>
      </c>
      <c r="BF208" s="231">
        <f>IF(N208="snížená",J208,0)</f>
        <v>0</v>
      </c>
      <c r="BG208" s="231">
        <f>IF(N208="zákl. přenesená",J208,0)</f>
        <v>0</v>
      </c>
      <c r="BH208" s="231">
        <f>IF(N208="sníž. přenesená",J208,0)</f>
        <v>0</v>
      </c>
      <c r="BI208" s="231">
        <f>IF(N208="nulová",J208,0)</f>
        <v>0</v>
      </c>
      <c r="BJ208" s="23" t="s">
        <v>79</v>
      </c>
      <c r="BK208" s="231">
        <f>ROUND(I208*H208,2)</f>
        <v>0</v>
      </c>
      <c r="BL208" s="23" t="s">
        <v>249</v>
      </c>
      <c r="BM208" s="23" t="s">
        <v>594</v>
      </c>
    </row>
    <row r="209" s="1" customFormat="1">
      <c r="B209" s="45"/>
      <c r="C209" s="73"/>
      <c r="D209" s="232" t="s">
        <v>177</v>
      </c>
      <c r="E209" s="73"/>
      <c r="F209" s="233" t="s">
        <v>590</v>
      </c>
      <c r="G209" s="73"/>
      <c r="H209" s="73"/>
      <c r="I209" s="190"/>
      <c r="J209" s="73"/>
      <c r="K209" s="73"/>
      <c r="L209" s="71"/>
      <c r="M209" s="234"/>
      <c r="N209" s="46"/>
      <c r="O209" s="46"/>
      <c r="P209" s="46"/>
      <c r="Q209" s="46"/>
      <c r="R209" s="46"/>
      <c r="S209" s="46"/>
      <c r="T209" s="94"/>
      <c r="AT209" s="23" t="s">
        <v>177</v>
      </c>
      <c r="AU209" s="23" t="s">
        <v>81</v>
      </c>
    </row>
    <row r="210" s="1" customFormat="1" ht="25.5" customHeight="1">
      <c r="B210" s="45"/>
      <c r="C210" s="220" t="s">
        <v>595</v>
      </c>
      <c r="D210" s="220" t="s">
        <v>170</v>
      </c>
      <c r="E210" s="221" t="s">
        <v>596</v>
      </c>
      <c r="F210" s="222" t="s">
        <v>597</v>
      </c>
      <c r="G210" s="223" t="s">
        <v>173</v>
      </c>
      <c r="H210" s="224">
        <v>50</v>
      </c>
      <c r="I210" s="225"/>
      <c r="J210" s="226">
        <f>ROUND(I210*H210,2)</f>
        <v>0</v>
      </c>
      <c r="K210" s="222" t="s">
        <v>174</v>
      </c>
      <c r="L210" s="71"/>
      <c r="M210" s="227" t="s">
        <v>21</v>
      </c>
      <c r="N210" s="228" t="s">
        <v>42</v>
      </c>
      <c r="O210" s="46"/>
      <c r="P210" s="229">
        <f>O210*H210</f>
        <v>0</v>
      </c>
      <c r="Q210" s="229">
        <v>0.00040000000000000002</v>
      </c>
      <c r="R210" s="229">
        <f>Q210*H210</f>
        <v>0.02</v>
      </c>
      <c r="S210" s="229">
        <v>0</v>
      </c>
      <c r="T210" s="230">
        <f>S210*H210</f>
        <v>0</v>
      </c>
      <c r="AR210" s="23" t="s">
        <v>249</v>
      </c>
      <c r="AT210" s="23" t="s">
        <v>170</v>
      </c>
      <c r="AU210" s="23" t="s">
        <v>81</v>
      </c>
      <c r="AY210" s="23" t="s">
        <v>168</v>
      </c>
      <c r="BE210" s="231">
        <f>IF(N210="základní",J210,0)</f>
        <v>0</v>
      </c>
      <c r="BF210" s="231">
        <f>IF(N210="snížená",J210,0)</f>
        <v>0</v>
      </c>
      <c r="BG210" s="231">
        <f>IF(N210="zákl. přenesená",J210,0)</f>
        <v>0</v>
      </c>
      <c r="BH210" s="231">
        <f>IF(N210="sníž. přenesená",J210,0)</f>
        <v>0</v>
      </c>
      <c r="BI210" s="231">
        <f>IF(N210="nulová",J210,0)</f>
        <v>0</v>
      </c>
      <c r="BJ210" s="23" t="s">
        <v>79</v>
      </c>
      <c r="BK210" s="231">
        <f>ROUND(I210*H210,2)</f>
        <v>0</v>
      </c>
      <c r="BL210" s="23" t="s">
        <v>249</v>
      </c>
      <c r="BM210" s="23" t="s">
        <v>598</v>
      </c>
    </row>
    <row r="211" s="1" customFormat="1">
      <c r="B211" s="45"/>
      <c r="C211" s="73"/>
      <c r="D211" s="232" t="s">
        <v>177</v>
      </c>
      <c r="E211" s="73"/>
      <c r="F211" s="233" t="s">
        <v>599</v>
      </c>
      <c r="G211" s="73"/>
      <c r="H211" s="73"/>
      <c r="I211" s="190"/>
      <c r="J211" s="73"/>
      <c r="K211" s="73"/>
      <c r="L211" s="71"/>
      <c r="M211" s="234"/>
      <c r="N211" s="46"/>
      <c r="O211" s="46"/>
      <c r="P211" s="46"/>
      <c r="Q211" s="46"/>
      <c r="R211" s="46"/>
      <c r="S211" s="46"/>
      <c r="T211" s="94"/>
      <c r="AT211" s="23" t="s">
        <v>177</v>
      </c>
      <c r="AU211" s="23" t="s">
        <v>81</v>
      </c>
    </row>
    <row r="212" s="1" customFormat="1" ht="25.5" customHeight="1">
      <c r="B212" s="45"/>
      <c r="C212" s="220" t="s">
        <v>600</v>
      </c>
      <c r="D212" s="220" t="s">
        <v>170</v>
      </c>
      <c r="E212" s="221" t="s">
        <v>601</v>
      </c>
      <c r="F212" s="222" t="s">
        <v>602</v>
      </c>
      <c r="G212" s="223" t="s">
        <v>173</v>
      </c>
      <c r="H212" s="224">
        <v>45</v>
      </c>
      <c r="I212" s="225"/>
      <c r="J212" s="226">
        <f>ROUND(I212*H212,2)</f>
        <v>0</v>
      </c>
      <c r="K212" s="222" t="s">
        <v>21</v>
      </c>
      <c r="L212" s="71"/>
      <c r="M212" s="227" t="s">
        <v>21</v>
      </c>
      <c r="N212" s="228" t="s">
        <v>42</v>
      </c>
      <c r="O212" s="46"/>
      <c r="P212" s="229">
        <f>O212*H212</f>
        <v>0</v>
      </c>
      <c r="Q212" s="229">
        <v>0.00040000000000000002</v>
      </c>
      <c r="R212" s="229">
        <f>Q212*H212</f>
        <v>0.018000000000000002</v>
      </c>
      <c r="S212" s="229">
        <v>0</v>
      </c>
      <c r="T212" s="230">
        <f>S212*H212</f>
        <v>0</v>
      </c>
      <c r="AR212" s="23" t="s">
        <v>249</v>
      </c>
      <c r="AT212" s="23" t="s">
        <v>170</v>
      </c>
      <c r="AU212" s="23" t="s">
        <v>81</v>
      </c>
      <c r="AY212" s="23" t="s">
        <v>168</v>
      </c>
      <c r="BE212" s="231">
        <f>IF(N212="základní",J212,0)</f>
        <v>0</v>
      </c>
      <c r="BF212" s="231">
        <f>IF(N212="snížená",J212,0)</f>
        <v>0</v>
      </c>
      <c r="BG212" s="231">
        <f>IF(N212="zákl. přenesená",J212,0)</f>
        <v>0</v>
      </c>
      <c r="BH212" s="231">
        <f>IF(N212="sníž. přenesená",J212,0)</f>
        <v>0</v>
      </c>
      <c r="BI212" s="231">
        <f>IF(N212="nulová",J212,0)</f>
        <v>0</v>
      </c>
      <c r="BJ212" s="23" t="s">
        <v>79</v>
      </c>
      <c r="BK212" s="231">
        <f>ROUND(I212*H212,2)</f>
        <v>0</v>
      </c>
      <c r="BL212" s="23" t="s">
        <v>249</v>
      </c>
      <c r="BM212" s="23" t="s">
        <v>603</v>
      </c>
    </row>
    <row r="213" s="1" customFormat="1">
      <c r="B213" s="45"/>
      <c r="C213" s="73"/>
      <c r="D213" s="232" t="s">
        <v>177</v>
      </c>
      <c r="E213" s="73"/>
      <c r="F213" s="233" t="s">
        <v>599</v>
      </c>
      <c r="G213" s="73"/>
      <c r="H213" s="73"/>
      <c r="I213" s="190"/>
      <c r="J213" s="73"/>
      <c r="K213" s="73"/>
      <c r="L213" s="71"/>
      <c r="M213" s="234"/>
      <c r="N213" s="46"/>
      <c r="O213" s="46"/>
      <c r="P213" s="46"/>
      <c r="Q213" s="46"/>
      <c r="R213" s="46"/>
      <c r="S213" s="46"/>
      <c r="T213" s="94"/>
      <c r="AT213" s="23" t="s">
        <v>177</v>
      </c>
      <c r="AU213" s="23" t="s">
        <v>81</v>
      </c>
    </row>
    <row r="214" s="1" customFormat="1" ht="25.5" customHeight="1">
      <c r="B214" s="45"/>
      <c r="C214" s="220" t="s">
        <v>604</v>
      </c>
      <c r="D214" s="220" t="s">
        <v>170</v>
      </c>
      <c r="E214" s="221" t="s">
        <v>605</v>
      </c>
      <c r="F214" s="222" t="s">
        <v>606</v>
      </c>
      <c r="G214" s="223" t="s">
        <v>173</v>
      </c>
      <c r="H214" s="224">
        <v>23.699999999999999</v>
      </c>
      <c r="I214" s="225"/>
      <c r="J214" s="226">
        <f>ROUND(I214*H214,2)</f>
        <v>0</v>
      </c>
      <c r="K214" s="222" t="s">
        <v>21</v>
      </c>
      <c r="L214" s="71"/>
      <c r="M214" s="227" t="s">
        <v>21</v>
      </c>
      <c r="N214" s="228" t="s">
        <v>42</v>
      </c>
      <c r="O214" s="46"/>
      <c r="P214" s="229">
        <f>O214*H214</f>
        <v>0</v>
      </c>
      <c r="Q214" s="229">
        <v>0.00040000000000000002</v>
      </c>
      <c r="R214" s="229">
        <f>Q214*H214</f>
        <v>0.0094800000000000006</v>
      </c>
      <c r="S214" s="229">
        <v>0</v>
      </c>
      <c r="T214" s="230">
        <f>S214*H214</f>
        <v>0</v>
      </c>
      <c r="AR214" s="23" t="s">
        <v>249</v>
      </c>
      <c r="AT214" s="23" t="s">
        <v>170</v>
      </c>
      <c r="AU214" s="23" t="s">
        <v>81</v>
      </c>
      <c r="AY214" s="23" t="s">
        <v>168</v>
      </c>
      <c r="BE214" s="231">
        <f>IF(N214="základní",J214,0)</f>
        <v>0</v>
      </c>
      <c r="BF214" s="231">
        <f>IF(N214="snížená",J214,0)</f>
        <v>0</v>
      </c>
      <c r="BG214" s="231">
        <f>IF(N214="zákl. přenesená",J214,0)</f>
        <v>0</v>
      </c>
      <c r="BH214" s="231">
        <f>IF(N214="sníž. přenesená",J214,0)</f>
        <v>0</v>
      </c>
      <c r="BI214" s="231">
        <f>IF(N214="nulová",J214,0)</f>
        <v>0</v>
      </c>
      <c r="BJ214" s="23" t="s">
        <v>79</v>
      </c>
      <c r="BK214" s="231">
        <f>ROUND(I214*H214,2)</f>
        <v>0</v>
      </c>
      <c r="BL214" s="23" t="s">
        <v>249</v>
      </c>
      <c r="BM214" s="23" t="s">
        <v>607</v>
      </c>
    </row>
    <row r="215" s="1" customFormat="1">
      <c r="B215" s="45"/>
      <c r="C215" s="73"/>
      <c r="D215" s="232" t="s">
        <v>177</v>
      </c>
      <c r="E215" s="73"/>
      <c r="F215" s="233" t="s">
        <v>599</v>
      </c>
      <c r="G215" s="73"/>
      <c r="H215" s="73"/>
      <c r="I215" s="190"/>
      <c r="J215" s="73"/>
      <c r="K215" s="73"/>
      <c r="L215" s="71"/>
      <c r="M215" s="234"/>
      <c r="N215" s="46"/>
      <c r="O215" s="46"/>
      <c r="P215" s="46"/>
      <c r="Q215" s="46"/>
      <c r="R215" s="46"/>
      <c r="S215" s="46"/>
      <c r="T215" s="94"/>
      <c r="AT215" s="23" t="s">
        <v>177</v>
      </c>
      <c r="AU215" s="23" t="s">
        <v>81</v>
      </c>
    </row>
    <row r="216" s="1" customFormat="1" ht="25.5" customHeight="1">
      <c r="B216" s="45"/>
      <c r="C216" s="220" t="s">
        <v>608</v>
      </c>
      <c r="D216" s="220" t="s">
        <v>170</v>
      </c>
      <c r="E216" s="221" t="s">
        <v>609</v>
      </c>
      <c r="F216" s="222" t="s">
        <v>610</v>
      </c>
      <c r="G216" s="223" t="s">
        <v>173</v>
      </c>
      <c r="H216" s="224">
        <v>14.1</v>
      </c>
      <c r="I216" s="225"/>
      <c r="J216" s="226">
        <f>ROUND(I216*H216,2)</f>
        <v>0</v>
      </c>
      <c r="K216" s="222" t="s">
        <v>21</v>
      </c>
      <c r="L216" s="71"/>
      <c r="M216" s="227" t="s">
        <v>21</v>
      </c>
      <c r="N216" s="228" t="s">
        <v>42</v>
      </c>
      <c r="O216" s="46"/>
      <c r="P216" s="229">
        <f>O216*H216</f>
        <v>0</v>
      </c>
      <c r="Q216" s="229">
        <v>0.00040000000000000002</v>
      </c>
      <c r="R216" s="229">
        <f>Q216*H216</f>
        <v>0.00564</v>
      </c>
      <c r="S216" s="229">
        <v>0</v>
      </c>
      <c r="T216" s="230">
        <f>S216*H216</f>
        <v>0</v>
      </c>
      <c r="AR216" s="23" t="s">
        <v>249</v>
      </c>
      <c r="AT216" s="23" t="s">
        <v>170</v>
      </c>
      <c r="AU216" s="23" t="s">
        <v>81</v>
      </c>
      <c r="AY216" s="23" t="s">
        <v>168</v>
      </c>
      <c r="BE216" s="231">
        <f>IF(N216="základní",J216,0)</f>
        <v>0</v>
      </c>
      <c r="BF216" s="231">
        <f>IF(N216="snížená",J216,0)</f>
        <v>0</v>
      </c>
      <c r="BG216" s="231">
        <f>IF(N216="zákl. přenesená",J216,0)</f>
        <v>0</v>
      </c>
      <c r="BH216" s="231">
        <f>IF(N216="sníž. přenesená",J216,0)</f>
        <v>0</v>
      </c>
      <c r="BI216" s="231">
        <f>IF(N216="nulová",J216,0)</f>
        <v>0</v>
      </c>
      <c r="BJ216" s="23" t="s">
        <v>79</v>
      </c>
      <c r="BK216" s="231">
        <f>ROUND(I216*H216,2)</f>
        <v>0</v>
      </c>
      <c r="BL216" s="23" t="s">
        <v>249</v>
      </c>
      <c r="BM216" s="23" t="s">
        <v>611</v>
      </c>
    </row>
    <row r="217" s="1" customFormat="1">
      <c r="B217" s="45"/>
      <c r="C217" s="73"/>
      <c r="D217" s="232" t="s">
        <v>177</v>
      </c>
      <c r="E217" s="73"/>
      <c r="F217" s="233" t="s">
        <v>599</v>
      </c>
      <c r="G217" s="73"/>
      <c r="H217" s="73"/>
      <c r="I217" s="190"/>
      <c r="J217" s="73"/>
      <c r="K217" s="73"/>
      <c r="L217" s="71"/>
      <c r="M217" s="234"/>
      <c r="N217" s="46"/>
      <c r="O217" s="46"/>
      <c r="P217" s="46"/>
      <c r="Q217" s="46"/>
      <c r="R217" s="46"/>
      <c r="S217" s="46"/>
      <c r="T217" s="94"/>
      <c r="AT217" s="23" t="s">
        <v>177</v>
      </c>
      <c r="AU217" s="23" t="s">
        <v>81</v>
      </c>
    </row>
    <row r="218" s="1" customFormat="1" ht="38.25" customHeight="1">
      <c r="B218" s="45"/>
      <c r="C218" s="220" t="s">
        <v>612</v>
      </c>
      <c r="D218" s="220" t="s">
        <v>170</v>
      </c>
      <c r="E218" s="221" t="s">
        <v>613</v>
      </c>
      <c r="F218" s="222" t="s">
        <v>614</v>
      </c>
      <c r="G218" s="223" t="s">
        <v>235</v>
      </c>
      <c r="H218" s="224">
        <v>1.3700000000000001</v>
      </c>
      <c r="I218" s="225"/>
      <c r="J218" s="226">
        <f>ROUND(I218*H218,2)</f>
        <v>0</v>
      </c>
      <c r="K218" s="222" t="s">
        <v>174</v>
      </c>
      <c r="L218" s="71"/>
      <c r="M218" s="227" t="s">
        <v>21</v>
      </c>
      <c r="N218" s="228" t="s">
        <v>42</v>
      </c>
      <c r="O218" s="46"/>
      <c r="P218" s="229">
        <f>O218*H218</f>
        <v>0</v>
      </c>
      <c r="Q218" s="229">
        <v>0</v>
      </c>
      <c r="R218" s="229">
        <f>Q218*H218</f>
        <v>0</v>
      </c>
      <c r="S218" s="229">
        <v>0</v>
      </c>
      <c r="T218" s="230">
        <f>S218*H218</f>
        <v>0</v>
      </c>
      <c r="AR218" s="23" t="s">
        <v>249</v>
      </c>
      <c r="AT218" s="23" t="s">
        <v>170</v>
      </c>
      <c r="AU218" s="23" t="s">
        <v>81</v>
      </c>
      <c r="AY218" s="23" t="s">
        <v>168</v>
      </c>
      <c r="BE218" s="231">
        <f>IF(N218="základní",J218,0)</f>
        <v>0</v>
      </c>
      <c r="BF218" s="231">
        <f>IF(N218="snížená",J218,0)</f>
        <v>0</v>
      </c>
      <c r="BG218" s="231">
        <f>IF(N218="zákl. přenesená",J218,0)</f>
        <v>0</v>
      </c>
      <c r="BH218" s="231">
        <f>IF(N218="sníž. přenesená",J218,0)</f>
        <v>0</v>
      </c>
      <c r="BI218" s="231">
        <f>IF(N218="nulová",J218,0)</f>
        <v>0</v>
      </c>
      <c r="BJ218" s="23" t="s">
        <v>79</v>
      </c>
      <c r="BK218" s="231">
        <f>ROUND(I218*H218,2)</f>
        <v>0</v>
      </c>
      <c r="BL218" s="23" t="s">
        <v>249</v>
      </c>
      <c r="BM218" s="23" t="s">
        <v>615</v>
      </c>
    </row>
    <row r="219" s="1" customFormat="1">
      <c r="B219" s="45"/>
      <c r="C219" s="73"/>
      <c r="D219" s="232" t="s">
        <v>177</v>
      </c>
      <c r="E219" s="73"/>
      <c r="F219" s="233" t="s">
        <v>616</v>
      </c>
      <c r="G219" s="73"/>
      <c r="H219" s="73"/>
      <c r="I219" s="190"/>
      <c r="J219" s="73"/>
      <c r="K219" s="73"/>
      <c r="L219" s="71"/>
      <c r="M219" s="234"/>
      <c r="N219" s="46"/>
      <c r="O219" s="46"/>
      <c r="P219" s="46"/>
      <c r="Q219" s="46"/>
      <c r="R219" s="46"/>
      <c r="S219" s="46"/>
      <c r="T219" s="94"/>
      <c r="AT219" s="23" t="s">
        <v>177</v>
      </c>
      <c r="AU219" s="23" t="s">
        <v>81</v>
      </c>
    </row>
    <row r="220" s="10" customFormat="1" ht="29.88" customHeight="1">
      <c r="B220" s="204"/>
      <c r="C220" s="205"/>
      <c r="D220" s="206" t="s">
        <v>70</v>
      </c>
      <c r="E220" s="218" t="s">
        <v>617</v>
      </c>
      <c r="F220" s="218" t="s">
        <v>618</v>
      </c>
      <c r="G220" s="205"/>
      <c r="H220" s="205"/>
      <c r="I220" s="208"/>
      <c r="J220" s="219">
        <f>BK220</f>
        <v>0</v>
      </c>
      <c r="K220" s="205"/>
      <c r="L220" s="210"/>
      <c r="M220" s="211"/>
      <c r="N220" s="212"/>
      <c r="O220" s="212"/>
      <c r="P220" s="213">
        <f>SUM(P221:P231)</f>
        <v>0</v>
      </c>
      <c r="Q220" s="212"/>
      <c r="R220" s="213">
        <f>SUM(R221:R231)</f>
        <v>0.14071</v>
      </c>
      <c r="S220" s="212"/>
      <c r="T220" s="214">
        <f>SUM(T221:T231)</f>
        <v>0</v>
      </c>
      <c r="AR220" s="215" t="s">
        <v>81</v>
      </c>
      <c r="AT220" s="216" t="s">
        <v>70</v>
      </c>
      <c r="AU220" s="216" t="s">
        <v>79</v>
      </c>
      <c r="AY220" s="215" t="s">
        <v>168</v>
      </c>
      <c r="BK220" s="217">
        <f>SUM(BK221:BK231)</f>
        <v>0</v>
      </c>
    </row>
    <row r="221" s="1" customFormat="1" ht="25.5" customHeight="1">
      <c r="B221" s="45"/>
      <c r="C221" s="220" t="s">
        <v>619</v>
      </c>
      <c r="D221" s="220" t="s">
        <v>170</v>
      </c>
      <c r="E221" s="221" t="s">
        <v>620</v>
      </c>
      <c r="F221" s="222" t="s">
        <v>621</v>
      </c>
      <c r="G221" s="223" t="s">
        <v>173</v>
      </c>
      <c r="H221" s="224">
        <v>50</v>
      </c>
      <c r="I221" s="225"/>
      <c r="J221" s="226">
        <f>ROUND(I221*H221,2)</f>
        <v>0</v>
      </c>
      <c r="K221" s="222" t="s">
        <v>174</v>
      </c>
      <c r="L221" s="71"/>
      <c r="M221" s="227" t="s">
        <v>21</v>
      </c>
      <c r="N221" s="228" t="s">
        <v>42</v>
      </c>
      <c r="O221" s="46"/>
      <c r="P221" s="229">
        <f>O221*H221</f>
        <v>0</v>
      </c>
      <c r="Q221" s="229">
        <v>0</v>
      </c>
      <c r="R221" s="229">
        <f>Q221*H221</f>
        <v>0</v>
      </c>
      <c r="S221" s="229">
        <v>0</v>
      </c>
      <c r="T221" s="230">
        <f>S221*H221</f>
        <v>0</v>
      </c>
      <c r="AR221" s="23" t="s">
        <v>249</v>
      </c>
      <c r="AT221" s="23" t="s">
        <v>170</v>
      </c>
      <c r="AU221" s="23" t="s">
        <v>81</v>
      </c>
      <c r="AY221" s="23" t="s">
        <v>168</v>
      </c>
      <c r="BE221" s="231">
        <f>IF(N221="základní",J221,0)</f>
        <v>0</v>
      </c>
      <c r="BF221" s="231">
        <f>IF(N221="snížená",J221,0)</f>
        <v>0</v>
      </c>
      <c r="BG221" s="231">
        <f>IF(N221="zákl. přenesená",J221,0)</f>
        <v>0</v>
      </c>
      <c r="BH221" s="231">
        <f>IF(N221="sníž. přenesená",J221,0)</f>
        <v>0</v>
      </c>
      <c r="BI221" s="231">
        <f>IF(N221="nulová",J221,0)</f>
        <v>0</v>
      </c>
      <c r="BJ221" s="23" t="s">
        <v>79</v>
      </c>
      <c r="BK221" s="231">
        <f>ROUND(I221*H221,2)</f>
        <v>0</v>
      </c>
      <c r="BL221" s="23" t="s">
        <v>249</v>
      </c>
      <c r="BM221" s="23" t="s">
        <v>622</v>
      </c>
    </row>
    <row r="222" s="1" customFormat="1" ht="16.5" customHeight="1">
      <c r="B222" s="45"/>
      <c r="C222" s="257" t="s">
        <v>623</v>
      </c>
      <c r="D222" s="257" t="s">
        <v>259</v>
      </c>
      <c r="E222" s="258" t="s">
        <v>624</v>
      </c>
      <c r="F222" s="259" t="s">
        <v>625</v>
      </c>
      <c r="G222" s="260" t="s">
        <v>173</v>
      </c>
      <c r="H222" s="261">
        <v>115</v>
      </c>
      <c r="I222" s="262"/>
      <c r="J222" s="263">
        <f>ROUND(I222*H222,2)</f>
        <v>0</v>
      </c>
      <c r="K222" s="259" t="s">
        <v>21</v>
      </c>
      <c r="L222" s="264"/>
      <c r="M222" s="265" t="s">
        <v>21</v>
      </c>
      <c r="N222" s="266" t="s">
        <v>42</v>
      </c>
      <c r="O222" s="46"/>
      <c r="P222" s="229">
        <f>O222*H222</f>
        <v>0</v>
      </c>
      <c r="Q222" s="229">
        <v>0</v>
      </c>
      <c r="R222" s="229">
        <f>Q222*H222</f>
        <v>0</v>
      </c>
      <c r="S222" s="229">
        <v>0</v>
      </c>
      <c r="T222" s="230">
        <f>S222*H222</f>
        <v>0</v>
      </c>
      <c r="AR222" s="23" t="s">
        <v>328</v>
      </c>
      <c r="AT222" s="23" t="s">
        <v>259</v>
      </c>
      <c r="AU222" s="23" t="s">
        <v>81</v>
      </c>
      <c r="AY222" s="23" t="s">
        <v>168</v>
      </c>
      <c r="BE222" s="231">
        <f>IF(N222="základní",J222,0)</f>
        <v>0</v>
      </c>
      <c r="BF222" s="231">
        <f>IF(N222="snížená",J222,0)</f>
        <v>0</v>
      </c>
      <c r="BG222" s="231">
        <f>IF(N222="zákl. přenesená",J222,0)</f>
        <v>0</v>
      </c>
      <c r="BH222" s="231">
        <f>IF(N222="sníž. přenesená",J222,0)</f>
        <v>0</v>
      </c>
      <c r="BI222" s="231">
        <f>IF(N222="nulová",J222,0)</f>
        <v>0</v>
      </c>
      <c r="BJ222" s="23" t="s">
        <v>79</v>
      </c>
      <c r="BK222" s="231">
        <f>ROUND(I222*H222,2)</f>
        <v>0</v>
      </c>
      <c r="BL222" s="23" t="s">
        <v>249</v>
      </c>
      <c r="BM222" s="23" t="s">
        <v>626</v>
      </c>
    </row>
    <row r="223" s="1" customFormat="1" ht="25.5" customHeight="1">
      <c r="B223" s="45"/>
      <c r="C223" s="220" t="s">
        <v>627</v>
      </c>
      <c r="D223" s="220" t="s">
        <v>170</v>
      </c>
      <c r="E223" s="221" t="s">
        <v>628</v>
      </c>
      <c r="F223" s="222" t="s">
        <v>629</v>
      </c>
      <c r="G223" s="223" t="s">
        <v>173</v>
      </c>
      <c r="H223" s="224">
        <v>42.850000000000001</v>
      </c>
      <c r="I223" s="225"/>
      <c r="J223" s="226">
        <f>ROUND(I223*H223,2)</f>
        <v>0</v>
      </c>
      <c r="K223" s="222" t="s">
        <v>174</v>
      </c>
      <c r="L223" s="71"/>
      <c r="M223" s="227" t="s">
        <v>21</v>
      </c>
      <c r="N223" s="228" t="s">
        <v>42</v>
      </c>
      <c r="O223" s="46"/>
      <c r="P223" s="229">
        <f>O223*H223</f>
        <v>0</v>
      </c>
      <c r="Q223" s="229">
        <v>0</v>
      </c>
      <c r="R223" s="229">
        <f>Q223*H223</f>
        <v>0</v>
      </c>
      <c r="S223" s="229">
        <v>0</v>
      </c>
      <c r="T223" s="230">
        <f>S223*H223</f>
        <v>0</v>
      </c>
      <c r="AR223" s="23" t="s">
        <v>249</v>
      </c>
      <c r="AT223" s="23" t="s">
        <v>170</v>
      </c>
      <c r="AU223" s="23" t="s">
        <v>81</v>
      </c>
      <c r="AY223" s="23" t="s">
        <v>168</v>
      </c>
      <c r="BE223" s="231">
        <f>IF(N223="základní",J223,0)</f>
        <v>0</v>
      </c>
      <c r="BF223" s="231">
        <f>IF(N223="snížená",J223,0)</f>
        <v>0</v>
      </c>
      <c r="BG223" s="231">
        <f>IF(N223="zákl. přenesená",J223,0)</f>
        <v>0</v>
      </c>
      <c r="BH223" s="231">
        <f>IF(N223="sníž. přenesená",J223,0)</f>
        <v>0</v>
      </c>
      <c r="BI223" s="231">
        <f>IF(N223="nulová",J223,0)</f>
        <v>0</v>
      </c>
      <c r="BJ223" s="23" t="s">
        <v>79</v>
      </c>
      <c r="BK223" s="231">
        <f>ROUND(I223*H223,2)</f>
        <v>0</v>
      </c>
      <c r="BL223" s="23" t="s">
        <v>249</v>
      </c>
      <c r="BM223" s="23" t="s">
        <v>630</v>
      </c>
    </row>
    <row r="224" s="1" customFormat="1">
      <c r="B224" s="45"/>
      <c r="C224" s="73"/>
      <c r="D224" s="232" t="s">
        <v>177</v>
      </c>
      <c r="E224" s="73"/>
      <c r="F224" s="233" t="s">
        <v>631</v>
      </c>
      <c r="G224" s="73"/>
      <c r="H224" s="73"/>
      <c r="I224" s="190"/>
      <c r="J224" s="73"/>
      <c r="K224" s="73"/>
      <c r="L224" s="71"/>
      <c r="M224" s="234"/>
      <c r="N224" s="46"/>
      <c r="O224" s="46"/>
      <c r="P224" s="46"/>
      <c r="Q224" s="46"/>
      <c r="R224" s="46"/>
      <c r="S224" s="46"/>
      <c r="T224" s="94"/>
      <c r="AT224" s="23" t="s">
        <v>177</v>
      </c>
      <c r="AU224" s="23" t="s">
        <v>81</v>
      </c>
    </row>
    <row r="225" s="1" customFormat="1" ht="16.5" customHeight="1">
      <c r="B225" s="45"/>
      <c r="C225" s="257" t="s">
        <v>632</v>
      </c>
      <c r="D225" s="257" t="s">
        <v>259</v>
      </c>
      <c r="E225" s="258" t="s">
        <v>633</v>
      </c>
      <c r="F225" s="259" t="s">
        <v>634</v>
      </c>
      <c r="G225" s="260" t="s">
        <v>173</v>
      </c>
      <c r="H225" s="261">
        <v>30.09</v>
      </c>
      <c r="I225" s="262"/>
      <c r="J225" s="263">
        <f>ROUND(I225*H225,2)</f>
        <v>0</v>
      </c>
      <c r="K225" s="259" t="s">
        <v>174</v>
      </c>
      <c r="L225" s="264"/>
      <c r="M225" s="265" t="s">
        <v>21</v>
      </c>
      <c r="N225" s="266" t="s">
        <v>42</v>
      </c>
      <c r="O225" s="46"/>
      <c r="P225" s="229">
        <f>O225*H225</f>
        <v>0</v>
      </c>
      <c r="Q225" s="229">
        <v>0.0030000000000000001</v>
      </c>
      <c r="R225" s="229">
        <f>Q225*H225</f>
        <v>0.090270000000000003</v>
      </c>
      <c r="S225" s="229">
        <v>0</v>
      </c>
      <c r="T225" s="230">
        <f>S225*H225</f>
        <v>0</v>
      </c>
      <c r="AR225" s="23" t="s">
        <v>328</v>
      </c>
      <c r="AT225" s="23" t="s">
        <v>259</v>
      </c>
      <c r="AU225" s="23" t="s">
        <v>81</v>
      </c>
      <c r="AY225" s="23" t="s">
        <v>168</v>
      </c>
      <c r="BE225" s="231">
        <f>IF(N225="základní",J225,0)</f>
        <v>0</v>
      </c>
      <c r="BF225" s="231">
        <f>IF(N225="snížená",J225,0)</f>
        <v>0</v>
      </c>
      <c r="BG225" s="231">
        <f>IF(N225="zákl. přenesená",J225,0)</f>
        <v>0</v>
      </c>
      <c r="BH225" s="231">
        <f>IF(N225="sníž. přenesená",J225,0)</f>
        <v>0</v>
      </c>
      <c r="BI225" s="231">
        <f>IF(N225="nulová",J225,0)</f>
        <v>0</v>
      </c>
      <c r="BJ225" s="23" t="s">
        <v>79</v>
      </c>
      <c r="BK225" s="231">
        <f>ROUND(I225*H225,2)</f>
        <v>0</v>
      </c>
      <c r="BL225" s="23" t="s">
        <v>249</v>
      </c>
      <c r="BM225" s="23" t="s">
        <v>635</v>
      </c>
    </row>
    <row r="226" s="11" customFormat="1">
      <c r="B226" s="235"/>
      <c r="C226" s="236"/>
      <c r="D226" s="232" t="s">
        <v>182</v>
      </c>
      <c r="E226" s="236"/>
      <c r="F226" s="238" t="s">
        <v>636</v>
      </c>
      <c r="G226" s="236"/>
      <c r="H226" s="239">
        <v>30.09</v>
      </c>
      <c r="I226" s="240"/>
      <c r="J226" s="236"/>
      <c r="K226" s="236"/>
      <c r="L226" s="241"/>
      <c r="M226" s="242"/>
      <c r="N226" s="243"/>
      <c r="O226" s="243"/>
      <c r="P226" s="243"/>
      <c r="Q226" s="243"/>
      <c r="R226" s="243"/>
      <c r="S226" s="243"/>
      <c r="T226" s="244"/>
      <c r="AT226" s="245" t="s">
        <v>182</v>
      </c>
      <c r="AU226" s="245" t="s">
        <v>81</v>
      </c>
      <c r="AV226" s="11" t="s">
        <v>81</v>
      </c>
      <c r="AW226" s="11" t="s">
        <v>6</v>
      </c>
      <c r="AX226" s="11" t="s">
        <v>79</v>
      </c>
      <c r="AY226" s="245" t="s">
        <v>168</v>
      </c>
    </row>
    <row r="227" s="1" customFormat="1" ht="16.5" customHeight="1">
      <c r="B227" s="45"/>
      <c r="C227" s="257" t="s">
        <v>637</v>
      </c>
      <c r="D227" s="257" t="s">
        <v>259</v>
      </c>
      <c r="E227" s="258" t="s">
        <v>638</v>
      </c>
      <c r="F227" s="259" t="s">
        <v>639</v>
      </c>
      <c r="G227" s="260" t="s">
        <v>173</v>
      </c>
      <c r="H227" s="261">
        <v>20.175999999999998</v>
      </c>
      <c r="I227" s="262"/>
      <c r="J227" s="263">
        <f>ROUND(I227*H227,2)</f>
        <v>0</v>
      </c>
      <c r="K227" s="259" t="s">
        <v>174</v>
      </c>
      <c r="L227" s="264"/>
      <c r="M227" s="265" t="s">
        <v>21</v>
      </c>
      <c r="N227" s="266" t="s">
        <v>42</v>
      </c>
      <c r="O227" s="46"/>
      <c r="P227" s="229">
        <f>O227*H227</f>
        <v>0</v>
      </c>
      <c r="Q227" s="229">
        <v>0.0025000000000000001</v>
      </c>
      <c r="R227" s="229">
        <f>Q227*H227</f>
        <v>0.050439999999999999</v>
      </c>
      <c r="S227" s="229">
        <v>0</v>
      </c>
      <c r="T227" s="230">
        <f>S227*H227</f>
        <v>0</v>
      </c>
      <c r="AR227" s="23" t="s">
        <v>328</v>
      </c>
      <c r="AT227" s="23" t="s">
        <v>259</v>
      </c>
      <c r="AU227" s="23" t="s">
        <v>81</v>
      </c>
      <c r="AY227" s="23" t="s">
        <v>168</v>
      </c>
      <c r="BE227" s="231">
        <f>IF(N227="základní",J227,0)</f>
        <v>0</v>
      </c>
      <c r="BF227" s="231">
        <f>IF(N227="snížená",J227,0)</f>
        <v>0</v>
      </c>
      <c r="BG227" s="231">
        <f>IF(N227="zákl. přenesená",J227,0)</f>
        <v>0</v>
      </c>
      <c r="BH227" s="231">
        <f>IF(N227="sníž. přenesená",J227,0)</f>
        <v>0</v>
      </c>
      <c r="BI227" s="231">
        <f>IF(N227="nulová",J227,0)</f>
        <v>0</v>
      </c>
      <c r="BJ227" s="23" t="s">
        <v>79</v>
      </c>
      <c r="BK227" s="231">
        <f>ROUND(I227*H227,2)</f>
        <v>0</v>
      </c>
      <c r="BL227" s="23" t="s">
        <v>249</v>
      </c>
      <c r="BM227" s="23" t="s">
        <v>640</v>
      </c>
    </row>
    <row r="228" s="11" customFormat="1">
      <c r="B228" s="235"/>
      <c r="C228" s="236"/>
      <c r="D228" s="232" t="s">
        <v>182</v>
      </c>
      <c r="E228" s="236"/>
      <c r="F228" s="238" t="s">
        <v>641</v>
      </c>
      <c r="G228" s="236"/>
      <c r="H228" s="239">
        <v>20.175999999999998</v>
      </c>
      <c r="I228" s="240"/>
      <c r="J228" s="236"/>
      <c r="K228" s="236"/>
      <c r="L228" s="241"/>
      <c r="M228" s="242"/>
      <c r="N228" s="243"/>
      <c r="O228" s="243"/>
      <c r="P228" s="243"/>
      <c r="Q228" s="243"/>
      <c r="R228" s="243"/>
      <c r="S228" s="243"/>
      <c r="T228" s="244"/>
      <c r="AT228" s="245" t="s">
        <v>182</v>
      </c>
      <c r="AU228" s="245" t="s">
        <v>81</v>
      </c>
      <c r="AV228" s="11" t="s">
        <v>81</v>
      </c>
      <c r="AW228" s="11" t="s">
        <v>6</v>
      </c>
      <c r="AX228" s="11" t="s">
        <v>79</v>
      </c>
      <c r="AY228" s="245" t="s">
        <v>168</v>
      </c>
    </row>
    <row r="229" s="1" customFormat="1" ht="38.25" customHeight="1">
      <c r="B229" s="45"/>
      <c r="C229" s="220" t="s">
        <v>642</v>
      </c>
      <c r="D229" s="220" t="s">
        <v>170</v>
      </c>
      <c r="E229" s="221" t="s">
        <v>643</v>
      </c>
      <c r="F229" s="222" t="s">
        <v>644</v>
      </c>
      <c r="G229" s="223" t="s">
        <v>173</v>
      </c>
      <c r="H229" s="224">
        <v>50</v>
      </c>
      <c r="I229" s="225"/>
      <c r="J229" s="226">
        <f>ROUND(I229*H229,2)</f>
        <v>0</v>
      </c>
      <c r="K229" s="222" t="s">
        <v>174</v>
      </c>
      <c r="L229" s="71"/>
      <c r="M229" s="227" t="s">
        <v>21</v>
      </c>
      <c r="N229" s="228" t="s">
        <v>42</v>
      </c>
      <c r="O229" s="46"/>
      <c r="P229" s="229">
        <f>O229*H229</f>
        <v>0</v>
      </c>
      <c r="Q229" s="229">
        <v>0</v>
      </c>
      <c r="R229" s="229">
        <f>Q229*H229</f>
        <v>0</v>
      </c>
      <c r="S229" s="229">
        <v>0</v>
      </c>
      <c r="T229" s="230">
        <f>S229*H229</f>
        <v>0</v>
      </c>
      <c r="AR229" s="23" t="s">
        <v>249</v>
      </c>
      <c r="AT229" s="23" t="s">
        <v>170</v>
      </c>
      <c r="AU229" s="23" t="s">
        <v>81</v>
      </c>
      <c r="AY229" s="23" t="s">
        <v>168</v>
      </c>
      <c r="BE229" s="231">
        <f>IF(N229="základní",J229,0)</f>
        <v>0</v>
      </c>
      <c r="BF229" s="231">
        <f>IF(N229="snížená",J229,0)</f>
        <v>0</v>
      </c>
      <c r="BG229" s="231">
        <f>IF(N229="zákl. přenesená",J229,0)</f>
        <v>0</v>
      </c>
      <c r="BH229" s="231">
        <f>IF(N229="sníž. přenesená",J229,0)</f>
        <v>0</v>
      </c>
      <c r="BI229" s="231">
        <f>IF(N229="nulová",J229,0)</f>
        <v>0</v>
      </c>
      <c r="BJ229" s="23" t="s">
        <v>79</v>
      </c>
      <c r="BK229" s="231">
        <f>ROUND(I229*H229,2)</f>
        <v>0</v>
      </c>
      <c r="BL229" s="23" t="s">
        <v>249</v>
      </c>
      <c r="BM229" s="23" t="s">
        <v>645</v>
      </c>
    </row>
    <row r="230" s="1" customFormat="1" ht="38.25" customHeight="1">
      <c r="B230" s="45"/>
      <c r="C230" s="220" t="s">
        <v>646</v>
      </c>
      <c r="D230" s="220" t="s">
        <v>170</v>
      </c>
      <c r="E230" s="221" t="s">
        <v>647</v>
      </c>
      <c r="F230" s="222" t="s">
        <v>648</v>
      </c>
      <c r="G230" s="223" t="s">
        <v>235</v>
      </c>
      <c r="H230" s="224">
        <v>1</v>
      </c>
      <c r="I230" s="225"/>
      <c r="J230" s="226">
        <f>ROUND(I230*H230,2)</f>
        <v>0</v>
      </c>
      <c r="K230" s="222" t="s">
        <v>174</v>
      </c>
      <c r="L230" s="71"/>
      <c r="M230" s="227" t="s">
        <v>21</v>
      </c>
      <c r="N230" s="228" t="s">
        <v>42</v>
      </c>
      <c r="O230" s="46"/>
      <c r="P230" s="229">
        <f>O230*H230</f>
        <v>0</v>
      </c>
      <c r="Q230" s="229">
        <v>0</v>
      </c>
      <c r="R230" s="229">
        <f>Q230*H230</f>
        <v>0</v>
      </c>
      <c r="S230" s="229">
        <v>0</v>
      </c>
      <c r="T230" s="230">
        <f>S230*H230</f>
        <v>0</v>
      </c>
      <c r="AR230" s="23" t="s">
        <v>249</v>
      </c>
      <c r="AT230" s="23" t="s">
        <v>170</v>
      </c>
      <c r="AU230" s="23" t="s">
        <v>81</v>
      </c>
      <c r="AY230" s="23" t="s">
        <v>168</v>
      </c>
      <c r="BE230" s="231">
        <f>IF(N230="základní",J230,0)</f>
        <v>0</v>
      </c>
      <c r="BF230" s="231">
        <f>IF(N230="snížená",J230,0)</f>
        <v>0</v>
      </c>
      <c r="BG230" s="231">
        <f>IF(N230="zákl. přenesená",J230,0)</f>
        <v>0</v>
      </c>
      <c r="BH230" s="231">
        <f>IF(N230="sníž. přenesená",J230,0)</f>
        <v>0</v>
      </c>
      <c r="BI230" s="231">
        <f>IF(N230="nulová",J230,0)</f>
        <v>0</v>
      </c>
      <c r="BJ230" s="23" t="s">
        <v>79</v>
      </c>
      <c r="BK230" s="231">
        <f>ROUND(I230*H230,2)</f>
        <v>0</v>
      </c>
      <c r="BL230" s="23" t="s">
        <v>249</v>
      </c>
      <c r="BM230" s="23" t="s">
        <v>649</v>
      </c>
    </row>
    <row r="231" s="1" customFormat="1">
      <c r="B231" s="45"/>
      <c r="C231" s="73"/>
      <c r="D231" s="232" t="s">
        <v>177</v>
      </c>
      <c r="E231" s="73"/>
      <c r="F231" s="233" t="s">
        <v>650</v>
      </c>
      <c r="G231" s="73"/>
      <c r="H231" s="73"/>
      <c r="I231" s="190"/>
      <c r="J231" s="73"/>
      <c r="K231" s="73"/>
      <c r="L231" s="71"/>
      <c r="M231" s="234"/>
      <c r="N231" s="46"/>
      <c r="O231" s="46"/>
      <c r="P231" s="46"/>
      <c r="Q231" s="46"/>
      <c r="R231" s="46"/>
      <c r="S231" s="46"/>
      <c r="T231" s="94"/>
      <c r="AT231" s="23" t="s">
        <v>177</v>
      </c>
      <c r="AU231" s="23" t="s">
        <v>81</v>
      </c>
    </row>
    <row r="232" s="10" customFormat="1" ht="29.88" customHeight="1">
      <c r="B232" s="204"/>
      <c r="C232" s="205"/>
      <c r="D232" s="206" t="s">
        <v>70</v>
      </c>
      <c r="E232" s="218" t="s">
        <v>651</v>
      </c>
      <c r="F232" s="218" t="s">
        <v>652</v>
      </c>
      <c r="G232" s="205"/>
      <c r="H232" s="205"/>
      <c r="I232" s="208"/>
      <c r="J232" s="219">
        <f>BK232</f>
        <v>0</v>
      </c>
      <c r="K232" s="205"/>
      <c r="L232" s="210"/>
      <c r="M232" s="211"/>
      <c r="N232" s="212"/>
      <c r="O232" s="212"/>
      <c r="P232" s="213">
        <f>SUM(P233:P236)</f>
        <v>0</v>
      </c>
      <c r="Q232" s="212"/>
      <c r="R232" s="213">
        <f>SUM(R233:R236)</f>
        <v>0.303234</v>
      </c>
      <c r="S232" s="212"/>
      <c r="T232" s="214">
        <f>SUM(T233:T236)</f>
        <v>0</v>
      </c>
      <c r="AR232" s="215" t="s">
        <v>81</v>
      </c>
      <c r="AT232" s="216" t="s">
        <v>70</v>
      </c>
      <c r="AU232" s="216" t="s">
        <v>79</v>
      </c>
      <c r="AY232" s="215" t="s">
        <v>168</v>
      </c>
      <c r="BK232" s="217">
        <f>SUM(BK233:BK236)</f>
        <v>0</v>
      </c>
    </row>
    <row r="233" s="1" customFormat="1" ht="38.25" customHeight="1">
      <c r="B233" s="45"/>
      <c r="C233" s="220" t="s">
        <v>653</v>
      </c>
      <c r="D233" s="220" t="s">
        <v>170</v>
      </c>
      <c r="E233" s="221" t="s">
        <v>654</v>
      </c>
      <c r="F233" s="222" t="s">
        <v>655</v>
      </c>
      <c r="G233" s="223" t="s">
        <v>173</v>
      </c>
      <c r="H233" s="224">
        <v>9.5999999999999996</v>
      </c>
      <c r="I233" s="225"/>
      <c r="J233" s="226">
        <f>ROUND(I233*H233,2)</f>
        <v>0</v>
      </c>
      <c r="K233" s="222" t="s">
        <v>174</v>
      </c>
      <c r="L233" s="71"/>
      <c r="M233" s="227" t="s">
        <v>21</v>
      </c>
      <c r="N233" s="228" t="s">
        <v>42</v>
      </c>
      <c r="O233" s="46"/>
      <c r="P233" s="229">
        <f>O233*H233</f>
        <v>0</v>
      </c>
      <c r="Q233" s="229">
        <v>0.01277</v>
      </c>
      <c r="R233" s="229">
        <f>Q233*H233</f>
        <v>0.12259199999999999</v>
      </c>
      <c r="S233" s="229">
        <v>0</v>
      </c>
      <c r="T233" s="230">
        <f>S233*H233</f>
        <v>0</v>
      </c>
      <c r="AR233" s="23" t="s">
        <v>249</v>
      </c>
      <c r="AT233" s="23" t="s">
        <v>170</v>
      </c>
      <c r="AU233" s="23" t="s">
        <v>81</v>
      </c>
      <c r="AY233" s="23" t="s">
        <v>168</v>
      </c>
      <c r="BE233" s="231">
        <f>IF(N233="základní",J233,0)</f>
        <v>0</v>
      </c>
      <c r="BF233" s="231">
        <f>IF(N233="snížená",J233,0)</f>
        <v>0</v>
      </c>
      <c r="BG233" s="231">
        <f>IF(N233="zákl. přenesená",J233,0)</f>
        <v>0</v>
      </c>
      <c r="BH233" s="231">
        <f>IF(N233="sníž. přenesená",J233,0)</f>
        <v>0</v>
      </c>
      <c r="BI233" s="231">
        <f>IF(N233="nulová",J233,0)</f>
        <v>0</v>
      </c>
      <c r="BJ233" s="23" t="s">
        <v>79</v>
      </c>
      <c r="BK233" s="231">
        <f>ROUND(I233*H233,2)</f>
        <v>0</v>
      </c>
      <c r="BL233" s="23" t="s">
        <v>249</v>
      </c>
      <c r="BM233" s="23" t="s">
        <v>656</v>
      </c>
    </row>
    <row r="234" s="1" customFormat="1">
      <c r="B234" s="45"/>
      <c r="C234" s="73"/>
      <c r="D234" s="232" t="s">
        <v>177</v>
      </c>
      <c r="E234" s="73"/>
      <c r="F234" s="233" t="s">
        <v>657</v>
      </c>
      <c r="G234" s="73"/>
      <c r="H234" s="73"/>
      <c r="I234" s="190"/>
      <c r="J234" s="73"/>
      <c r="K234" s="73"/>
      <c r="L234" s="71"/>
      <c r="M234" s="234"/>
      <c r="N234" s="46"/>
      <c r="O234" s="46"/>
      <c r="P234" s="46"/>
      <c r="Q234" s="46"/>
      <c r="R234" s="46"/>
      <c r="S234" s="46"/>
      <c r="T234" s="94"/>
      <c r="AT234" s="23" t="s">
        <v>177</v>
      </c>
      <c r="AU234" s="23" t="s">
        <v>81</v>
      </c>
    </row>
    <row r="235" s="1" customFormat="1" ht="38.25" customHeight="1">
      <c r="B235" s="45"/>
      <c r="C235" s="220" t="s">
        <v>658</v>
      </c>
      <c r="D235" s="220" t="s">
        <v>170</v>
      </c>
      <c r="E235" s="221" t="s">
        <v>659</v>
      </c>
      <c r="F235" s="222" t="s">
        <v>660</v>
      </c>
      <c r="G235" s="223" t="s">
        <v>173</v>
      </c>
      <c r="H235" s="224">
        <v>13.800000000000001</v>
      </c>
      <c r="I235" s="225"/>
      <c r="J235" s="226">
        <f>ROUND(I235*H235,2)</f>
        <v>0</v>
      </c>
      <c r="K235" s="222" t="s">
        <v>174</v>
      </c>
      <c r="L235" s="71"/>
      <c r="M235" s="227" t="s">
        <v>21</v>
      </c>
      <c r="N235" s="228" t="s">
        <v>42</v>
      </c>
      <c r="O235" s="46"/>
      <c r="P235" s="229">
        <f>O235*H235</f>
        <v>0</v>
      </c>
      <c r="Q235" s="229">
        <v>0.013089999999999999</v>
      </c>
      <c r="R235" s="229">
        <f>Q235*H235</f>
        <v>0.180642</v>
      </c>
      <c r="S235" s="229">
        <v>0</v>
      </c>
      <c r="T235" s="230">
        <f>S235*H235</f>
        <v>0</v>
      </c>
      <c r="AR235" s="23" t="s">
        <v>249</v>
      </c>
      <c r="AT235" s="23" t="s">
        <v>170</v>
      </c>
      <c r="AU235" s="23" t="s">
        <v>81</v>
      </c>
      <c r="AY235" s="23" t="s">
        <v>168</v>
      </c>
      <c r="BE235" s="231">
        <f>IF(N235="základní",J235,0)</f>
        <v>0</v>
      </c>
      <c r="BF235" s="231">
        <f>IF(N235="snížená",J235,0)</f>
        <v>0</v>
      </c>
      <c r="BG235" s="231">
        <f>IF(N235="zákl. přenesená",J235,0)</f>
        <v>0</v>
      </c>
      <c r="BH235" s="231">
        <f>IF(N235="sníž. přenesená",J235,0)</f>
        <v>0</v>
      </c>
      <c r="BI235" s="231">
        <f>IF(N235="nulová",J235,0)</f>
        <v>0</v>
      </c>
      <c r="BJ235" s="23" t="s">
        <v>79</v>
      </c>
      <c r="BK235" s="231">
        <f>ROUND(I235*H235,2)</f>
        <v>0</v>
      </c>
      <c r="BL235" s="23" t="s">
        <v>249</v>
      </c>
      <c r="BM235" s="23" t="s">
        <v>661</v>
      </c>
    </row>
    <row r="236" s="1" customFormat="1">
      <c r="B236" s="45"/>
      <c r="C236" s="73"/>
      <c r="D236" s="232" t="s">
        <v>177</v>
      </c>
      <c r="E236" s="73"/>
      <c r="F236" s="233" t="s">
        <v>657</v>
      </c>
      <c r="G236" s="73"/>
      <c r="H236" s="73"/>
      <c r="I236" s="190"/>
      <c r="J236" s="73"/>
      <c r="K236" s="73"/>
      <c r="L236" s="71"/>
      <c r="M236" s="234"/>
      <c r="N236" s="46"/>
      <c r="O236" s="46"/>
      <c r="P236" s="46"/>
      <c r="Q236" s="46"/>
      <c r="R236" s="46"/>
      <c r="S236" s="46"/>
      <c r="T236" s="94"/>
      <c r="AT236" s="23" t="s">
        <v>177</v>
      </c>
      <c r="AU236" s="23" t="s">
        <v>81</v>
      </c>
    </row>
    <row r="237" s="10" customFormat="1" ht="29.88" customHeight="1">
      <c r="B237" s="204"/>
      <c r="C237" s="205"/>
      <c r="D237" s="206" t="s">
        <v>70</v>
      </c>
      <c r="E237" s="218" t="s">
        <v>662</v>
      </c>
      <c r="F237" s="218" t="s">
        <v>663</v>
      </c>
      <c r="G237" s="205"/>
      <c r="H237" s="205"/>
      <c r="I237" s="208"/>
      <c r="J237" s="219">
        <f>BK237</f>
        <v>0</v>
      </c>
      <c r="K237" s="205"/>
      <c r="L237" s="210"/>
      <c r="M237" s="211"/>
      <c r="N237" s="212"/>
      <c r="O237" s="212"/>
      <c r="P237" s="213">
        <f>SUM(P238:P241)</f>
        <v>0</v>
      </c>
      <c r="Q237" s="212"/>
      <c r="R237" s="213">
        <f>SUM(R238:R241)</f>
        <v>0.121193</v>
      </c>
      <c r="S237" s="212"/>
      <c r="T237" s="214">
        <f>SUM(T238:T241)</f>
        <v>0</v>
      </c>
      <c r="AR237" s="215" t="s">
        <v>81</v>
      </c>
      <c r="AT237" s="216" t="s">
        <v>70</v>
      </c>
      <c r="AU237" s="216" t="s">
        <v>79</v>
      </c>
      <c r="AY237" s="215" t="s">
        <v>168</v>
      </c>
      <c r="BK237" s="217">
        <f>SUM(BK238:BK241)</f>
        <v>0</v>
      </c>
    </row>
    <row r="238" s="1" customFormat="1" ht="16.5" customHeight="1">
      <c r="B238" s="45"/>
      <c r="C238" s="220" t="s">
        <v>664</v>
      </c>
      <c r="D238" s="220" t="s">
        <v>170</v>
      </c>
      <c r="E238" s="221" t="s">
        <v>665</v>
      </c>
      <c r="F238" s="222" t="s">
        <v>666</v>
      </c>
      <c r="G238" s="223" t="s">
        <v>195</v>
      </c>
      <c r="H238" s="224">
        <v>28.300000000000001</v>
      </c>
      <c r="I238" s="225"/>
      <c r="J238" s="226">
        <f>ROUND(I238*H238,2)</f>
        <v>0</v>
      </c>
      <c r="K238" s="222" t="s">
        <v>174</v>
      </c>
      <c r="L238" s="71"/>
      <c r="M238" s="227" t="s">
        <v>21</v>
      </c>
      <c r="N238" s="228" t="s">
        <v>42</v>
      </c>
      <c r="O238" s="46"/>
      <c r="P238" s="229">
        <f>O238*H238</f>
        <v>0</v>
      </c>
      <c r="Q238" s="229">
        <v>0.0040699999999999998</v>
      </c>
      <c r="R238" s="229">
        <f>Q238*H238</f>
        <v>0.11518099999999999</v>
      </c>
      <c r="S238" s="229">
        <v>0</v>
      </c>
      <c r="T238" s="230">
        <f>S238*H238</f>
        <v>0</v>
      </c>
      <c r="AR238" s="23" t="s">
        <v>249</v>
      </c>
      <c r="AT238" s="23" t="s">
        <v>170</v>
      </c>
      <c r="AU238" s="23" t="s">
        <v>81</v>
      </c>
      <c r="AY238" s="23" t="s">
        <v>168</v>
      </c>
      <c r="BE238" s="231">
        <f>IF(N238="základní",J238,0)</f>
        <v>0</v>
      </c>
      <c r="BF238" s="231">
        <f>IF(N238="snížená",J238,0)</f>
        <v>0</v>
      </c>
      <c r="BG238" s="231">
        <f>IF(N238="zákl. přenesená",J238,0)</f>
        <v>0</v>
      </c>
      <c r="BH238" s="231">
        <f>IF(N238="sníž. přenesená",J238,0)</f>
        <v>0</v>
      </c>
      <c r="BI238" s="231">
        <f>IF(N238="nulová",J238,0)</f>
        <v>0</v>
      </c>
      <c r="BJ238" s="23" t="s">
        <v>79</v>
      </c>
      <c r="BK238" s="231">
        <f>ROUND(I238*H238,2)</f>
        <v>0</v>
      </c>
      <c r="BL238" s="23" t="s">
        <v>249</v>
      </c>
      <c r="BM238" s="23" t="s">
        <v>667</v>
      </c>
    </row>
    <row r="239" s="1" customFormat="1" ht="16.5" customHeight="1">
      <c r="B239" s="45"/>
      <c r="C239" s="220" t="s">
        <v>668</v>
      </c>
      <c r="D239" s="220" t="s">
        <v>170</v>
      </c>
      <c r="E239" s="221" t="s">
        <v>669</v>
      </c>
      <c r="F239" s="222" t="s">
        <v>670</v>
      </c>
      <c r="G239" s="223" t="s">
        <v>195</v>
      </c>
      <c r="H239" s="224">
        <v>3.6000000000000001</v>
      </c>
      <c r="I239" s="225"/>
      <c r="J239" s="226">
        <f>ROUND(I239*H239,2)</f>
        <v>0</v>
      </c>
      <c r="K239" s="222" t="s">
        <v>21</v>
      </c>
      <c r="L239" s="71"/>
      <c r="M239" s="227" t="s">
        <v>21</v>
      </c>
      <c r="N239" s="228" t="s">
        <v>42</v>
      </c>
      <c r="O239" s="46"/>
      <c r="P239" s="229">
        <f>O239*H239</f>
        <v>0</v>
      </c>
      <c r="Q239" s="229">
        <v>0.00167</v>
      </c>
      <c r="R239" s="229">
        <f>Q239*H239</f>
        <v>0.006012</v>
      </c>
      <c r="S239" s="229">
        <v>0</v>
      </c>
      <c r="T239" s="230">
        <f>S239*H239</f>
        <v>0</v>
      </c>
      <c r="AR239" s="23" t="s">
        <v>249</v>
      </c>
      <c r="AT239" s="23" t="s">
        <v>170</v>
      </c>
      <c r="AU239" s="23" t="s">
        <v>81</v>
      </c>
      <c r="AY239" s="23" t="s">
        <v>168</v>
      </c>
      <c r="BE239" s="231">
        <f>IF(N239="základní",J239,0)</f>
        <v>0</v>
      </c>
      <c r="BF239" s="231">
        <f>IF(N239="snížená",J239,0)</f>
        <v>0</v>
      </c>
      <c r="BG239" s="231">
        <f>IF(N239="zákl. přenesená",J239,0)</f>
        <v>0</v>
      </c>
      <c r="BH239" s="231">
        <f>IF(N239="sníž. přenesená",J239,0)</f>
        <v>0</v>
      </c>
      <c r="BI239" s="231">
        <f>IF(N239="nulová",J239,0)</f>
        <v>0</v>
      </c>
      <c r="BJ239" s="23" t="s">
        <v>79</v>
      </c>
      <c r="BK239" s="231">
        <f>ROUND(I239*H239,2)</f>
        <v>0</v>
      </c>
      <c r="BL239" s="23" t="s">
        <v>249</v>
      </c>
      <c r="BM239" s="23" t="s">
        <v>671</v>
      </c>
    </row>
    <row r="240" s="1" customFormat="1" ht="38.25" customHeight="1">
      <c r="B240" s="45"/>
      <c r="C240" s="220" t="s">
        <v>672</v>
      </c>
      <c r="D240" s="220" t="s">
        <v>170</v>
      </c>
      <c r="E240" s="221" t="s">
        <v>673</v>
      </c>
      <c r="F240" s="222" t="s">
        <v>674</v>
      </c>
      <c r="G240" s="223" t="s">
        <v>235</v>
      </c>
      <c r="H240" s="224">
        <v>0.19</v>
      </c>
      <c r="I240" s="225"/>
      <c r="J240" s="226">
        <f>ROUND(I240*H240,2)</f>
        <v>0</v>
      </c>
      <c r="K240" s="222" t="s">
        <v>174</v>
      </c>
      <c r="L240" s="71"/>
      <c r="M240" s="227" t="s">
        <v>21</v>
      </c>
      <c r="N240" s="228" t="s">
        <v>42</v>
      </c>
      <c r="O240" s="46"/>
      <c r="P240" s="229">
        <f>O240*H240</f>
        <v>0</v>
      </c>
      <c r="Q240" s="229">
        <v>0</v>
      </c>
      <c r="R240" s="229">
        <f>Q240*H240</f>
        <v>0</v>
      </c>
      <c r="S240" s="229">
        <v>0</v>
      </c>
      <c r="T240" s="230">
        <f>S240*H240</f>
        <v>0</v>
      </c>
      <c r="AR240" s="23" t="s">
        <v>249</v>
      </c>
      <c r="AT240" s="23" t="s">
        <v>170</v>
      </c>
      <c r="AU240" s="23" t="s">
        <v>81</v>
      </c>
      <c r="AY240" s="23" t="s">
        <v>168</v>
      </c>
      <c r="BE240" s="231">
        <f>IF(N240="základní",J240,0)</f>
        <v>0</v>
      </c>
      <c r="BF240" s="231">
        <f>IF(N240="snížená",J240,0)</f>
        <v>0</v>
      </c>
      <c r="BG240" s="231">
        <f>IF(N240="zákl. přenesená",J240,0)</f>
        <v>0</v>
      </c>
      <c r="BH240" s="231">
        <f>IF(N240="sníž. přenesená",J240,0)</f>
        <v>0</v>
      </c>
      <c r="BI240" s="231">
        <f>IF(N240="nulová",J240,0)</f>
        <v>0</v>
      </c>
      <c r="BJ240" s="23" t="s">
        <v>79</v>
      </c>
      <c r="BK240" s="231">
        <f>ROUND(I240*H240,2)</f>
        <v>0</v>
      </c>
      <c r="BL240" s="23" t="s">
        <v>249</v>
      </c>
      <c r="BM240" s="23" t="s">
        <v>675</v>
      </c>
    </row>
    <row r="241" s="1" customFormat="1">
      <c r="B241" s="45"/>
      <c r="C241" s="73"/>
      <c r="D241" s="232" t="s">
        <v>177</v>
      </c>
      <c r="E241" s="73"/>
      <c r="F241" s="233" t="s">
        <v>676</v>
      </c>
      <c r="G241" s="73"/>
      <c r="H241" s="73"/>
      <c r="I241" s="190"/>
      <c r="J241" s="73"/>
      <c r="K241" s="73"/>
      <c r="L241" s="71"/>
      <c r="M241" s="234"/>
      <c r="N241" s="46"/>
      <c r="O241" s="46"/>
      <c r="P241" s="46"/>
      <c r="Q241" s="46"/>
      <c r="R241" s="46"/>
      <c r="S241" s="46"/>
      <c r="T241" s="94"/>
      <c r="AT241" s="23" t="s">
        <v>177</v>
      </c>
      <c r="AU241" s="23" t="s">
        <v>81</v>
      </c>
    </row>
    <row r="242" s="10" customFormat="1" ht="29.88" customHeight="1">
      <c r="B242" s="204"/>
      <c r="C242" s="205"/>
      <c r="D242" s="206" t="s">
        <v>70</v>
      </c>
      <c r="E242" s="218" t="s">
        <v>677</v>
      </c>
      <c r="F242" s="218" t="s">
        <v>678</v>
      </c>
      <c r="G242" s="205"/>
      <c r="H242" s="205"/>
      <c r="I242" s="208"/>
      <c r="J242" s="219">
        <f>BK242</f>
        <v>0</v>
      </c>
      <c r="K242" s="205"/>
      <c r="L242" s="210"/>
      <c r="M242" s="211"/>
      <c r="N242" s="212"/>
      <c r="O242" s="212"/>
      <c r="P242" s="213">
        <f>SUM(P243:P254)</f>
        <v>0</v>
      </c>
      <c r="Q242" s="212"/>
      <c r="R242" s="213">
        <f>SUM(R243:R254)</f>
        <v>0.114</v>
      </c>
      <c r="S242" s="212"/>
      <c r="T242" s="214">
        <f>SUM(T243:T254)</f>
        <v>0</v>
      </c>
      <c r="AR242" s="215" t="s">
        <v>81</v>
      </c>
      <c r="AT242" s="216" t="s">
        <v>70</v>
      </c>
      <c r="AU242" s="216" t="s">
        <v>79</v>
      </c>
      <c r="AY242" s="215" t="s">
        <v>168</v>
      </c>
      <c r="BK242" s="217">
        <f>SUM(BK243:BK254)</f>
        <v>0</v>
      </c>
    </row>
    <row r="243" s="1" customFormat="1" ht="25.5" customHeight="1">
      <c r="B243" s="45"/>
      <c r="C243" s="220" t="s">
        <v>679</v>
      </c>
      <c r="D243" s="220" t="s">
        <v>170</v>
      </c>
      <c r="E243" s="221" t="s">
        <v>680</v>
      </c>
      <c r="F243" s="222" t="s">
        <v>681</v>
      </c>
      <c r="G243" s="223" t="s">
        <v>466</v>
      </c>
      <c r="H243" s="224">
        <v>5</v>
      </c>
      <c r="I243" s="225"/>
      <c r="J243" s="226">
        <f>ROUND(I243*H243,2)</f>
        <v>0</v>
      </c>
      <c r="K243" s="222" t="s">
        <v>174</v>
      </c>
      <c r="L243" s="71"/>
      <c r="M243" s="227" t="s">
        <v>21</v>
      </c>
      <c r="N243" s="228" t="s">
        <v>42</v>
      </c>
      <c r="O243" s="46"/>
      <c r="P243" s="229">
        <f>O243*H243</f>
        <v>0</v>
      </c>
      <c r="Q243" s="229">
        <v>0</v>
      </c>
      <c r="R243" s="229">
        <f>Q243*H243</f>
        <v>0</v>
      </c>
      <c r="S243" s="229">
        <v>0</v>
      </c>
      <c r="T243" s="230">
        <f>S243*H243</f>
        <v>0</v>
      </c>
      <c r="AR243" s="23" t="s">
        <v>249</v>
      </c>
      <c r="AT243" s="23" t="s">
        <v>170</v>
      </c>
      <c r="AU243" s="23" t="s">
        <v>81</v>
      </c>
      <c r="AY243" s="23" t="s">
        <v>168</v>
      </c>
      <c r="BE243" s="231">
        <f>IF(N243="základní",J243,0)</f>
        <v>0</v>
      </c>
      <c r="BF243" s="231">
        <f>IF(N243="snížená",J243,0)</f>
        <v>0</v>
      </c>
      <c r="BG243" s="231">
        <f>IF(N243="zákl. přenesená",J243,0)</f>
        <v>0</v>
      </c>
      <c r="BH243" s="231">
        <f>IF(N243="sníž. přenesená",J243,0)</f>
        <v>0</v>
      </c>
      <c r="BI243" s="231">
        <f>IF(N243="nulová",J243,0)</f>
        <v>0</v>
      </c>
      <c r="BJ243" s="23" t="s">
        <v>79</v>
      </c>
      <c r="BK243" s="231">
        <f>ROUND(I243*H243,2)</f>
        <v>0</v>
      </c>
      <c r="BL243" s="23" t="s">
        <v>249</v>
      </c>
      <c r="BM243" s="23" t="s">
        <v>682</v>
      </c>
    </row>
    <row r="244" s="1" customFormat="1">
      <c r="B244" s="45"/>
      <c r="C244" s="73"/>
      <c r="D244" s="232" t="s">
        <v>177</v>
      </c>
      <c r="E244" s="73"/>
      <c r="F244" s="233" t="s">
        <v>683</v>
      </c>
      <c r="G244" s="73"/>
      <c r="H244" s="73"/>
      <c r="I244" s="190"/>
      <c r="J244" s="73"/>
      <c r="K244" s="73"/>
      <c r="L244" s="71"/>
      <c r="M244" s="234"/>
      <c r="N244" s="46"/>
      <c r="O244" s="46"/>
      <c r="P244" s="46"/>
      <c r="Q244" s="46"/>
      <c r="R244" s="46"/>
      <c r="S244" s="46"/>
      <c r="T244" s="94"/>
      <c r="AT244" s="23" t="s">
        <v>177</v>
      </c>
      <c r="AU244" s="23" t="s">
        <v>81</v>
      </c>
    </row>
    <row r="245" s="1" customFormat="1" ht="25.5" customHeight="1">
      <c r="B245" s="45"/>
      <c r="C245" s="220" t="s">
        <v>684</v>
      </c>
      <c r="D245" s="220" t="s">
        <v>170</v>
      </c>
      <c r="E245" s="221" t="s">
        <v>685</v>
      </c>
      <c r="F245" s="222" t="s">
        <v>686</v>
      </c>
      <c r="G245" s="223" t="s">
        <v>466</v>
      </c>
      <c r="H245" s="224">
        <v>1</v>
      </c>
      <c r="I245" s="225"/>
      <c r="J245" s="226">
        <f>ROUND(I245*H245,2)</f>
        <v>0</v>
      </c>
      <c r="K245" s="222" t="s">
        <v>174</v>
      </c>
      <c r="L245" s="71"/>
      <c r="M245" s="227" t="s">
        <v>21</v>
      </c>
      <c r="N245" s="228" t="s">
        <v>42</v>
      </c>
      <c r="O245" s="46"/>
      <c r="P245" s="229">
        <f>O245*H245</f>
        <v>0</v>
      </c>
      <c r="Q245" s="229">
        <v>0</v>
      </c>
      <c r="R245" s="229">
        <f>Q245*H245</f>
        <v>0</v>
      </c>
      <c r="S245" s="229">
        <v>0</v>
      </c>
      <c r="T245" s="230">
        <f>S245*H245</f>
        <v>0</v>
      </c>
      <c r="AR245" s="23" t="s">
        <v>249</v>
      </c>
      <c r="AT245" s="23" t="s">
        <v>170</v>
      </c>
      <c r="AU245" s="23" t="s">
        <v>81</v>
      </c>
      <c r="AY245" s="23" t="s">
        <v>168</v>
      </c>
      <c r="BE245" s="231">
        <f>IF(N245="základní",J245,0)</f>
        <v>0</v>
      </c>
      <c r="BF245" s="231">
        <f>IF(N245="snížená",J245,0)</f>
        <v>0</v>
      </c>
      <c r="BG245" s="231">
        <f>IF(N245="zákl. přenesená",J245,0)</f>
        <v>0</v>
      </c>
      <c r="BH245" s="231">
        <f>IF(N245="sníž. přenesená",J245,0)</f>
        <v>0</v>
      </c>
      <c r="BI245" s="231">
        <f>IF(N245="nulová",J245,0)</f>
        <v>0</v>
      </c>
      <c r="BJ245" s="23" t="s">
        <v>79</v>
      </c>
      <c r="BK245" s="231">
        <f>ROUND(I245*H245,2)</f>
        <v>0</v>
      </c>
      <c r="BL245" s="23" t="s">
        <v>249</v>
      </c>
      <c r="BM245" s="23" t="s">
        <v>687</v>
      </c>
    </row>
    <row r="246" s="1" customFormat="1">
      <c r="B246" s="45"/>
      <c r="C246" s="73"/>
      <c r="D246" s="232" t="s">
        <v>177</v>
      </c>
      <c r="E246" s="73"/>
      <c r="F246" s="233" t="s">
        <v>683</v>
      </c>
      <c r="G246" s="73"/>
      <c r="H246" s="73"/>
      <c r="I246" s="190"/>
      <c r="J246" s="73"/>
      <c r="K246" s="73"/>
      <c r="L246" s="71"/>
      <c r="M246" s="234"/>
      <c r="N246" s="46"/>
      <c r="O246" s="46"/>
      <c r="P246" s="46"/>
      <c r="Q246" s="46"/>
      <c r="R246" s="46"/>
      <c r="S246" s="46"/>
      <c r="T246" s="94"/>
      <c r="AT246" s="23" t="s">
        <v>177</v>
      </c>
      <c r="AU246" s="23" t="s">
        <v>81</v>
      </c>
    </row>
    <row r="247" s="1" customFormat="1" ht="16.5" customHeight="1">
      <c r="B247" s="45"/>
      <c r="C247" s="257" t="s">
        <v>688</v>
      </c>
      <c r="D247" s="257" t="s">
        <v>259</v>
      </c>
      <c r="E247" s="258" t="s">
        <v>689</v>
      </c>
      <c r="F247" s="259" t="s">
        <v>690</v>
      </c>
      <c r="G247" s="260" t="s">
        <v>466</v>
      </c>
      <c r="H247" s="261">
        <v>6</v>
      </c>
      <c r="I247" s="262"/>
      <c r="J247" s="263">
        <f>ROUND(I247*H247,2)</f>
        <v>0</v>
      </c>
      <c r="K247" s="259" t="s">
        <v>21</v>
      </c>
      <c r="L247" s="264"/>
      <c r="M247" s="265" t="s">
        <v>21</v>
      </c>
      <c r="N247" s="266" t="s">
        <v>42</v>
      </c>
      <c r="O247" s="46"/>
      <c r="P247" s="229">
        <f>O247*H247</f>
        <v>0</v>
      </c>
      <c r="Q247" s="229">
        <v>0.016</v>
      </c>
      <c r="R247" s="229">
        <f>Q247*H247</f>
        <v>0.096000000000000002</v>
      </c>
      <c r="S247" s="229">
        <v>0</v>
      </c>
      <c r="T247" s="230">
        <f>S247*H247</f>
        <v>0</v>
      </c>
      <c r="AR247" s="23" t="s">
        <v>328</v>
      </c>
      <c r="AT247" s="23" t="s">
        <v>259</v>
      </c>
      <c r="AU247" s="23" t="s">
        <v>81</v>
      </c>
      <c r="AY247" s="23" t="s">
        <v>168</v>
      </c>
      <c r="BE247" s="231">
        <f>IF(N247="základní",J247,0)</f>
        <v>0</v>
      </c>
      <c r="BF247" s="231">
        <f>IF(N247="snížená",J247,0)</f>
        <v>0</v>
      </c>
      <c r="BG247" s="231">
        <f>IF(N247="zákl. přenesená",J247,0)</f>
        <v>0</v>
      </c>
      <c r="BH247" s="231">
        <f>IF(N247="sníž. přenesená",J247,0)</f>
        <v>0</v>
      </c>
      <c r="BI247" s="231">
        <f>IF(N247="nulová",J247,0)</f>
        <v>0</v>
      </c>
      <c r="BJ247" s="23" t="s">
        <v>79</v>
      </c>
      <c r="BK247" s="231">
        <f>ROUND(I247*H247,2)</f>
        <v>0</v>
      </c>
      <c r="BL247" s="23" t="s">
        <v>249</v>
      </c>
      <c r="BM247" s="23" t="s">
        <v>691</v>
      </c>
    </row>
    <row r="248" s="1" customFormat="1" ht="25.5" customHeight="1">
      <c r="B248" s="45"/>
      <c r="C248" s="220" t="s">
        <v>692</v>
      </c>
      <c r="D248" s="220" t="s">
        <v>170</v>
      </c>
      <c r="E248" s="221" t="s">
        <v>693</v>
      </c>
      <c r="F248" s="222" t="s">
        <v>694</v>
      </c>
      <c r="G248" s="223" t="s">
        <v>466</v>
      </c>
      <c r="H248" s="224">
        <v>3.6000000000000001</v>
      </c>
      <c r="I248" s="225"/>
      <c r="J248" s="226">
        <f>ROUND(I248*H248,2)</f>
        <v>0</v>
      </c>
      <c r="K248" s="222" t="s">
        <v>174</v>
      </c>
      <c r="L248" s="71"/>
      <c r="M248" s="227" t="s">
        <v>21</v>
      </c>
      <c r="N248" s="228" t="s">
        <v>42</v>
      </c>
      <c r="O248" s="46"/>
      <c r="P248" s="229">
        <f>O248*H248</f>
        <v>0</v>
      </c>
      <c r="Q248" s="229">
        <v>0</v>
      </c>
      <c r="R248" s="229">
        <f>Q248*H248</f>
        <v>0</v>
      </c>
      <c r="S248" s="229">
        <v>0</v>
      </c>
      <c r="T248" s="230">
        <f>S248*H248</f>
        <v>0</v>
      </c>
      <c r="AR248" s="23" t="s">
        <v>249</v>
      </c>
      <c r="AT248" s="23" t="s">
        <v>170</v>
      </c>
      <c r="AU248" s="23" t="s">
        <v>81</v>
      </c>
      <c r="AY248" s="23" t="s">
        <v>168</v>
      </c>
      <c r="BE248" s="231">
        <f>IF(N248="základní",J248,0)</f>
        <v>0</v>
      </c>
      <c r="BF248" s="231">
        <f>IF(N248="snížená",J248,0)</f>
        <v>0</v>
      </c>
      <c r="BG248" s="231">
        <f>IF(N248="zákl. přenesená",J248,0)</f>
        <v>0</v>
      </c>
      <c r="BH248" s="231">
        <f>IF(N248="sníž. přenesená",J248,0)</f>
        <v>0</v>
      </c>
      <c r="BI248" s="231">
        <f>IF(N248="nulová",J248,0)</f>
        <v>0</v>
      </c>
      <c r="BJ248" s="23" t="s">
        <v>79</v>
      </c>
      <c r="BK248" s="231">
        <f>ROUND(I248*H248,2)</f>
        <v>0</v>
      </c>
      <c r="BL248" s="23" t="s">
        <v>249</v>
      </c>
      <c r="BM248" s="23" t="s">
        <v>695</v>
      </c>
    </row>
    <row r="249" s="1" customFormat="1">
      <c r="B249" s="45"/>
      <c r="C249" s="73"/>
      <c r="D249" s="232" t="s">
        <v>177</v>
      </c>
      <c r="E249" s="73"/>
      <c r="F249" s="233" t="s">
        <v>696</v>
      </c>
      <c r="G249" s="73"/>
      <c r="H249" s="73"/>
      <c r="I249" s="190"/>
      <c r="J249" s="73"/>
      <c r="K249" s="73"/>
      <c r="L249" s="71"/>
      <c r="M249" s="234"/>
      <c r="N249" s="46"/>
      <c r="O249" s="46"/>
      <c r="P249" s="46"/>
      <c r="Q249" s="46"/>
      <c r="R249" s="46"/>
      <c r="S249" s="46"/>
      <c r="T249" s="94"/>
      <c r="AT249" s="23" t="s">
        <v>177</v>
      </c>
      <c r="AU249" s="23" t="s">
        <v>81</v>
      </c>
    </row>
    <row r="250" s="1" customFormat="1" ht="16.5" customHeight="1">
      <c r="B250" s="45"/>
      <c r="C250" s="257" t="s">
        <v>697</v>
      </c>
      <c r="D250" s="257" t="s">
        <v>259</v>
      </c>
      <c r="E250" s="258" t="s">
        <v>698</v>
      </c>
      <c r="F250" s="259" t="s">
        <v>699</v>
      </c>
      <c r="G250" s="260" t="s">
        <v>195</v>
      </c>
      <c r="H250" s="261">
        <v>3.6000000000000001</v>
      </c>
      <c r="I250" s="262"/>
      <c r="J250" s="263">
        <f>ROUND(I250*H250,2)</f>
        <v>0</v>
      </c>
      <c r="K250" s="259" t="s">
        <v>174</v>
      </c>
      <c r="L250" s="264"/>
      <c r="M250" s="265" t="s">
        <v>21</v>
      </c>
      <c r="N250" s="266" t="s">
        <v>42</v>
      </c>
      <c r="O250" s="46"/>
      <c r="P250" s="229">
        <f>O250*H250</f>
        <v>0</v>
      </c>
      <c r="Q250" s="229">
        <v>0.0050000000000000001</v>
      </c>
      <c r="R250" s="229">
        <f>Q250*H250</f>
        <v>0.018000000000000002</v>
      </c>
      <c r="S250" s="229">
        <v>0</v>
      </c>
      <c r="T250" s="230">
        <f>S250*H250</f>
        <v>0</v>
      </c>
      <c r="AR250" s="23" t="s">
        <v>328</v>
      </c>
      <c r="AT250" s="23" t="s">
        <v>259</v>
      </c>
      <c r="AU250" s="23" t="s">
        <v>81</v>
      </c>
      <c r="AY250" s="23" t="s">
        <v>168</v>
      </c>
      <c r="BE250" s="231">
        <f>IF(N250="základní",J250,0)</f>
        <v>0</v>
      </c>
      <c r="BF250" s="231">
        <f>IF(N250="snížená",J250,0)</f>
        <v>0</v>
      </c>
      <c r="BG250" s="231">
        <f>IF(N250="zákl. přenesená",J250,0)</f>
        <v>0</v>
      </c>
      <c r="BH250" s="231">
        <f>IF(N250="sníž. přenesená",J250,0)</f>
        <v>0</v>
      </c>
      <c r="BI250" s="231">
        <f>IF(N250="nulová",J250,0)</f>
        <v>0</v>
      </c>
      <c r="BJ250" s="23" t="s">
        <v>79</v>
      </c>
      <c r="BK250" s="231">
        <f>ROUND(I250*H250,2)</f>
        <v>0</v>
      </c>
      <c r="BL250" s="23" t="s">
        <v>249</v>
      </c>
      <c r="BM250" s="23" t="s">
        <v>700</v>
      </c>
    </row>
    <row r="251" s="1" customFormat="1" ht="16.5" customHeight="1">
      <c r="B251" s="45"/>
      <c r="C251" s="220" t="s">
        <v>701</v>
      </c>
      <c r="D251" s="220" t="s">
        <v>170</v>
      </c>
      <c r="E251" s="221" t="s">
        <v>702</v>
      </c>
      <c r="F251" s="222" t="s">
        <v>703</v>
      </c>
      <c r="G251" s="223" t="s">
        <v>173</v>
      </c>
      <c r="H251" s="224">
        <v>2.52</v>
      </c>
      <c r="I251" s="225"/>
      <c r="J251" s="226">
        <f>ROUND(I251*H251,2)</f>
        <v>0</v>
      </c>
      <c r="K251" s="222" t="s">
        <v>21</v>
      </c>
      <c r="L251" s="71"/>
      <c r="M251" s="227" t="s">
        <v>21</v>
      </c>
      <c r="N251" s="228" t="s">
        <v>42</v>
      </c>
      <c r="O251" s="46"/>
      <c r="P251" s="229">
        <f>O251*H251</f>
        <v>0</v>
      </c>
      <c r="Q251" s="229">
        <v>0</v>
      </c>
      <c r="R251" s="229">
        <f>Q251*H251</f>
        <v>0</v>
      </c>
      <c r="S251" s="229">
        <v>0</v>
      </c>
      <c r="T251" s="230">
        <f>S251*H251</f>
        <v>0</v>
      </c>
      <c r="AR251" s="23" t="s">
        <v>249</v>
      </c>
      <c r="AT251" s="23" t="s">
        <v>170</v>
      </c>
      <c r="AU251" s="23" t="s">
        <v>81</v>
      </c>
      <c r="AY251" s="23" t="s">
        <v>168</v>
      </c>
      <c r="BE251" s="231">
        <f>IF(N251="základní",J251,0)</f>
        <v>0</v>
      </c>
      <c r="BF251" s="231">
        <f>IF(N251="snížená",J251,0)</f>
        <v>0</v>
      </c>
      <c r="BG251" s="231">
        <f>IF(N251="zákl. přenesená",J251,0)</f>
        <v>0</v>
      </c>
      <c r="BH251" s="231">
        <f>IF(N251="sníž. přenesená",J251,0)</f>
        <v>0</v>
      </c>
      <c r="BI251" s="231">
        <f>IF(N251="nulová",J251,0)</f>
        <v>0</v>
      </c>
      <c r="BJ251" s="23" t="s">
        <v>79</v>
      </c>
      <c r="BK251" s="231">
        <f>ROUND(I251*H251,2)</f>
        <v>0</v>
      </c>
      <c r="BL251" s="23" t="s">
        <v>249</v>
      </c>
      <c r="BM251" s="23" t="s">
        <v>704</v>
      </c>
    </row>
    <row r="252" s="1" customFormat="1" ht="16.5" customHeight="1">
      <c r="B252" s="45"/>
      <c r="C252" s="220" t="s">
        <v>705</v>
      </c>
      <c r="D252" s="220" t="s">
        <v>170</v>
      </c>
      <c r="E252" s="221" t="s">
        <v>706</v>
      </c>
      <c r="F252" s="222" t="s">
        <v>707</v>
      </c>
      <c r="G252" s="223" t="s">
        <v>173</v>
      </c>
      <c r="H252" s="224">
        <v>6.2999999999999998</v>
      </c>
      <c r="I252" s="225"/>
      <c r="J252" s="226">
        <f>ROUND(I252*H252,2)</f>
        <v>0</v>
      </c>
      <c r="K252" s="222" t="s">
        <v>21</v>
      </c>
      <c r="L252" s="71"/>
      <c r="M252" s="227" t="s">
        <v>21</v>
      </c>
      <c r="N252" s="228" t="s">
        <v>42</v>
      </c>
      <c r="O252" s="46"/>
      <c r="P252" s="229">
        <f>O252*H252</f>
        <v>0</v>
      </c>
      <c r="Q252" s="229">
        <v>0</v>
      </c>
      <c r="R252" s="229">
        <f>Q252*H252</f>
        <v>0</v>
      </c>
      <c r="S252" s="229">
        <v>0</v>
      </c>
      <c r="T252" s="230">
        <f>S252*H252</f>
        <v>0</v>
      </c>
      <c r="AR252" s="23" t="s">
        <v>249</v>
      </c>
      <c r="AT252" s="23" t="s">
        <v>170</v>
      </c>
      <c r="AU252" s="23" t="s">
        <v>81</v>
      </c>
      <c r="AY252" s="23" t="s">
        <v>168</v>
      </c>
      <c r="BE252" s="231">
        <f>IF(N252="základní",J252,0)</f>
        <v>0</v>
      </c>
      <c r="BF252" s="231">
        <f>IF(N252="snížená",J252,0)</f>
        <v>0</v>
      </c>
      <c r="BG252" s="231">
        <f>IF(N252="zákl. přenesená",J252,0)</f>
        <v>0</v>
      </c>
      <c r="BH252" s="231">
        <f>IF(N252="sníž. přenesená",J252,0)</f>
        <v>0</v>
      </c>
      <c r="BI252" s="231">
        <f>IF(N252="nulová",J252,0)</f>
        <v>0</v>
      </c>
      <c r="BJ252" s="23" t="s">
        <v>79</v>
      </c>
      <c r="BK252" s="231">
        <f>ROUND(I252*H252,2)</f>
        <v>0</v>
      </c>
      <c r="BL252" s="23" t="s">
        <v>249</v>
      </c>
      <c r="BM252" s="23" t="s">
        <v>708</v>
      </c>
    </row>
    <row r="253" s="1" customFormat="1" ht="38.25" customHeight="1">
      <c r="B253" s="45"/>
      <c r="C253" s="220" t="s">
        <v>709</v>
      </c>
      <c r="D253" s="220" t="s">
        <v>170</v>
      </c>
      <c r="E253" s="221" t="s">
        <v>710</v>
      </c>
      <c r="F253" s="222" t="s">
        <v>711</v>
      </c>
      <c r="G253" s="223" t="s">
        <v>235</v>
      </c>
      <c r="H253" s="224">
        <v>1</v>
      </c>
      <c r="I253" s="225"/>
      <c r="J253" s="226">
        <f>ROUND(I253*H253,2)</f>
        <v>0</v>
      </c>
      <c r="K253" s="222" t="s">
        <v>174</v>
      </c>
      <c r="L253" s="71"/>
      <c r="M253" s="227" t="s">
        <v>21</v>
      </c>
      <c r="N253" s="228" t="s">
        <v>42</v>
      </c>
      <c r="O253" s="46"/>
      <c r="P253" s="229">
        <f>O253*H253</f>
        <v>0</v>
      </c>
      <c r="Q253" s="229">
        <v>0</v>
      </c>
      <c r="R253" s="229">
        <f>Q253*H253</f>
        <v>0</v>
      </c>
      <c r="S253" s="229">
        <v>0</v>
      </c>
      <c r="T253" s="230">
        <f>S253*H253</f>
        <v>0</v>
      </c>
      <c r="AR253" s="23" t="s">
        <v>249</v>
      </c>
      <c r="AT253" s="23" t="s">
        <v>170</v>
      </c>
      <c r="AU253" s="23" t="s">
        <v>81</v>
      </c>
      <c r="AY253" s="23" t="s">
        <v>168</v>
      </c>
      <c r="BE253" s="231">
        <f>IF(N253="základní",J253,0)</f>
        <v>0</v>
      </c>
      <c r="BF253" s="231">
        <f>IF(N253="snížená",J253,0)</f>
        <v>0</v>
      </c>
      <c r="BG253" s="231">
        <f>IF(N253="zákl. přenesená",J253,0)</f>
        <v>0</v>
      </c>
      <c r="BH253" s="231">
        <f>IF(N253="sníž. přenesená",J253,0)</f>
        <v>0</v>
      </c>
      <c r="BI253" s="231">
        <f>IF(N253="nulová",J253,0)</f>
        <v>0</v>
      </c>
      <c r="BJ253" s="23" t="s">
        <v>79</v>
      </c>
      <c r="BK253" s="231">
        <f>ROUND(I253*H253,2)</f>
        <v>0</v>
      </c>
      <c r="BL253" s="23" t="s">
        <v>249</v>
      </c>
      <c r="BM253" s="23" t="s">
        <v>712</v>
      </c>
    </row>
    <row r="254" s="1" customFormat="1">
      <c r="B254" s="45"/>
      <c r="C254" s="73"/>
      <c r="D254" s="232" t="s">
        <v>177</v>
      </c>
      <c r="E254" s="73"/>
      <c r="F254" s="233" t="s">
        <v>713</v>
      </c>
      <c r="G254" s="73"/>
      <c r="H254" s="73"/>
      <c r="I254" s="190"/>
      <c r="J254" s="73"/>
      <c r="K254" s="73"/>
      <c r="L254" s="71"/>
      <c r="M254" s="234"/>
      <c r="N254" s="46"/>
      <c r="O254" s="46"/>
      <c r="P254" s="46"/>
      <c r="Q254" s="46"/>
      <c r="R254" s="46"/>
      <c r="S254" s="46"/>
      <c r="T254" s="94"/>
      <c r="AT254" s="23" t="s">
        <v>177</v>
      </c>
      <c r="AU254" s="23" t="s">
        <v>81</v>
      </c>
    </row>
    <row r="255" s="10" customFormat="1" ht="29.88" customHeight="1">
      <c r="B255" s="204"/>
      <c r="C255" s="205"/>
      <c r="D255" s="206" t="s">
        <v>70</v>
      </c>
      <c r="E255" s="218" t="s">
        <v>714</v>
      </c>
      <c r="F255" s="218" t="s">
        <v>715</v>
      </c>
      <c r="G255" s="205"/>
      <c r="H255" s="205"/>
      <c r="I255" s="208"/>
      <c r="J255" s="219">
        <f>BK255</f>
        <v>0</v>
      </c>
      <c r="K255" s="205"/>
      <c r="L255" s="210"/>
      <c r="M255" s="211"/>
      <c r="N255" s="212"/>
      <c r="O255" s="212"/>
      <c r="P255" s="213">
        <f>SUM(P256:P262)</f>
        <v>0</v>
      </c>
      <c r="Q255" s="212"/>
      <c r="R255" s="213">
        <f>SUM(R256:R262)</f>
        <v>0.073943999999999996</v>
      </c>
      <c r="S255" s="212"/>
      <c r="T255" s="214">
        <f>SUM(T256:T262)</f>
        <v>0</v>
      </c>
      <c r="AR255" s="215" t="s">
        <v>81</v>
      </c>
      <c r="AT255" s="216" t="s">
        <v>70</v>
      </c>
      <c r="AU255" s="216" t="s">
        <v>79</v>
      </c>
      <c r="AY255" s="215" t="s">
        <v>168</v>
      </c>
      <c r="BK255" s="217">
        <f>SUM(BK256:BK262)</f>
        <v>0</v>
      </c>
    </row>
    <row r="256" s="1" customFormat="1" ht="16.5" customHeight="1">
      <c r="B256" s="45"/>
      <c r="C256" s="220" t="s">
        <v>716</v>
      </c>
      <c r="D256" s="220" t="s">
        <v>170</v>
      </c>
      <c r="E256" s="221" t="s">
        <v>717</v>
      </c>
      <c r="F256" s="222" t="s">
        <v>718</v>
      </c>
      <c r="G256" s="223" t="s">
        <v>195</v>
      </c>
      <c r="H256" s="224">
        <v>0</v>
      </c>
      <c r="I256" s="225"/>
      <c r="J256" s="226">
        <f>ROUND(I256*H256,2)</f>
        <v>0</v>
      </c>
      <c r="K256" s="222" t="s">
        <v>21</v>
      </c>
      <c r="L256" s="71"/>
      <c r="M256" s="227" t="s">
        <v>21</v>
      </c>
      <c r="N256" s="228" t="s">
        <v>42</v>
      </c>
      <c r="O256" s="46"/>
      <c r="P256" s="229">
        <f>O256*H256</f>
        <v>0</v>
      </c>
      <c r="Q256" s="229">
        <v>0.00189</v>
      </c>
      <c r="R256" s="229">
        <f>Q256*H256</f>
        <v>0</v>
      </c>
      <c r="S256" s="229">
        <v>0</v>
      </c>
      <c r="T256" s="230">
        <f>S256*H256</f>
        <v>0</v>
      </c>
      <c r="AR256" s="23" t="s">
        <v>249</v>
      </c>
      <c r="AT256" s="23" t="s">
        <v>170</v>
      </c>
      <c r="AU256" s="23" t="s">
        <v>81</v>
      </c>
      <c r="AY256" s="23" t="s">
        <v>168</v>
      </c>
      <c r="BE256" s="231">
        <f>IF(N256="základní",J256,0)</f>
        <v>0</v>
      </c>
      <c r="BF256" s="231">
        <f>IF(N256="snížená",J256,0)</f>
        <v>0</v>
      </c>
      <c r="BG256" s="231">
        <f>IF(N256="zákl. přenesená",J256,0)</f>
        <v>0</v>
      </c>
      <c r="BH256" s="231">
        <f>IF(N256="sníž. přenesená",J256,0)</f>
        <v>0</v>
      </c>
      <c r="BI256" s="231">
        <f>IF(N256="nulová",J256,0)</f>
        <v>0</v>
      </c>
      <c r="BJ256" s="23" t="s">
        <v>79</v>
      </c>
      <c r="BK256" s="231">
        <f>ROUND(I256*H256,2)</f>
        <v>0</v>
      </c>
      <c r="BL256" s="23" t="s">
        <v>249</v>
      </c>
      <c r="BM256" s="23" t="s">
        <v>719</v>
      </c>
    </row>
    <row r="257" s="1" customFormat="1" ht="25.5" customHeight="1">
      <c r="B257" s="45"/>
      <c r="C257" s="220" t="s">
        <v>720</v>
      </c>
      <c r="D257" s="220" t="s">
        <v>170</v>
      </c>
      <c r="E257" s="221" t="s">
        <v>721</v>
      </c>
      <c r="F257" s="222" t="s">
        <v>722</v>
      </c>
      <c r="G257" s="223" t="s">
        <v>173</v>
      </c>
      <c r="H257" s="224">
        <v>23.399999999999999</v>
      </c>
      <c r="I257" s="225"/>
      <c r="J257" s="226">
        <f>ROUND(I257*H257,2)</f>
        <v>0</v>
      </c>
      <c r="K257" s="222" t="s">
        <v>174</v>
      </c>
      <c r="L257" s="71"/>
      <c r="M257" s="227" t="s">
        <v>21</v>
      </c>
      <c r="N257" s="228" t="s">
        <v>42</v>
      </c>
      <c r="O257" s="46"/>
      <c r="P257" s="229">
        <f>O257*H257</f>
        <v>0</v>
      </c>
      <c r="Q257" s="229">
        <v>0.00316</v>
      </c>
      <c r="R257" s="229">
        <f>Q257*H257</f>
        <v>0.073943999999999996</v>
      </c>
      <c r="S257" s="229">
        <v>0</v>
      </c>
      <c r="T257" s="230">
        <f>S257*H257</f>
        <v>0</v>
      </c>
      <c r="AR257" s="23" t="s">
        <v>249</v>
      </c>
      <c r="AT257" s="23" t="s">
        <v>170</v>
      </c>
      <c r="AU257" s="23" t="s">
        <v>81</v>
      </c>
      <c r="AY257" s="23" t="s">
        <v>168</v>
      </c>
      <c r="BE257" s="231">
        <f>IF(N257="základní",J257,0)</f>
        <v>0</v>
      </c>
      <c r="BF257" s="231">
        <f>IF(N257="snížená",J257,0)</f>
        <v>0</v>
      </c>
      <c r="BG257" s="231">
        <f>IF(N257="zákl. přenesená",J257,0)</f>
        <v>0</v>
      </c>
      <c r="BH257" s="231">
        <f>IF(N257="sníž. přenesená",J257,0)</f>
        <v>0</v>
      </c>
      <c r="BI257" s="231">
        <f>IF(N257="nulová",J257,0)</f>
        <v>0</v>
      </c>
      <c r="BJ257" s="23" t="s">
        <v>79</v>
      </c>
      <c r="BK257" s="231">
        <f>ROUND(I257*H257,2)</f>
        <v>0</v>
      </c>
      <c r="BL257" s="23" t="s">
        <v>249</v>
      </c>
      <c r="BM257" s="23" t="s">
        <v>723</v>
      </c>
    </row>
    <row r="258" s="1" customFormat="1" ht="25.5" customHeight="1">
      <c r="B258" s="45"/>
      <c r="C258" s="220" t="s">
        <v>724</v>
      </c>
      <c r="D258" s="220" t="s">
        <v>170</v>
      </c>
      <c r="E258" s="221" t="s">
        <v>725</v>
      </c>
      <c r="F258" s="222" t="s">
        <v>726</v>
      </c>
      <c r="G258" s="223" t="s">
        <v>173</v>
      </c>
      <c r="H258" s="224">
        <v>15.800000000000001</v>
      </c>
      <c r="I258" s="225"/>
      <c r="J258" s="226">
        <f>ROUND(I258*H258,2)</f>
        <v>0</v>
      </c>
      <c r="K258" s="222" t="s">
        <v>174</v>
      </c>
      <c r="L258" s="71"/>
      <c r="M258" s="227" t="s">
        <v>21</v>
      </c>
      <c r="N258" s="228" t="s">
        <v>42</v>
      </c>
      <c r="O258" s="46"/>
      <c r="P258" s="229">
        <f>O258*H258</f>
        <v>0</v>
      </c>
      <c r="Q258" s="229">
        <v>0</v>
      </c>
      <c r="R258" s="229">
        <f>Q258*H258</f>
        <v>0</v>
      </c>
      <c r="S258" s="229">
        <v>0</v>
      </c>
      <c r="T258" s="230">
        <f>S258*H258</f>
        <v>0</v>
      </c>
      <c r="AR258" s="23" t="s">
        <v>249</v>
      </c>
      <c r="AT258" s="23" t="s">
        <v>170</v>
      </c>
      <c r="AU258" s="23" t="s">
        <v>81</v>
      </c>
      <c r="AY258" s="23" t="s">
        <v>168</v>
      </c>
      <c r="BE258" s="231">
        <f>IF(N258="základní",J258,0)</f>
        <v>0</v>
      </c>
      <c r="BF258" s="231">
        <f>IF(N258="snížená",J258,0)</f>
        <v>0</v>
      </c>
      <c r="BG258" s="231">
        <f>IF(N258="zákl. přenesená",J258,0)</f>
        <v>0</v>
      </c>
      <c r="BH258" s="231">
        <f>IF(N258="sníž. přenesená",J258,0)</f>
        <v>0</v>
      </c>
      <c r="BI258" s="231">
        <f>IF(N258="nulová",J258,0)</f>
        <v>0</v>
      </c>
      <c r="BJ258" s="23" t="s">
        <v>79</v>
      </c>
      <c r="BK258" s="231">
        <f>ROUND(I258*H258,2)</f>
        <v>0</v>
      </c>
      <c r="BL258" s="23" t="s">
        <v>249</v>
      </c>
      <c r="BM258" s="23" t="s">
        <v>727</v>
      </c>
    </row>
    <row r="259" s="1" customFormat="1" ht="16.5" customHeight="1">
      <c r="B259" s="45"/>
      <c r="C259" s="257" t="s">
        <v>728</v>
      </c>
      <c r="D259" s="257" t="s">
        <v>259</v>
      </c>
      <c r="E259" s="258" t="s">
        <v>729</v>
      </c>
      <c r="F259" s="259" t="s">
        <v>730</v>
      </c>
      <c r="G259" s="260" t="s">
        <v>173</v>
      </c>
      <c r="H259" s="261">
        <v>28.969999999999999</v>
      </c>
      <c r="I259" s="262"/>
      <c r="J259" s="263">
        <f>ROUND(I259*H259,2)</f>
        <v>0</v>
      </c>
      <c r="K259" s="259" t="s">
        <v>21</v>
      </c>
      <c r="L259" s="264"/>
      <c r="M259" s="265" t="s">
        <v>21</v>
      </c>
      <c r="N259" s="266" t="s">
        <v>42</v>
      </c>
      <c r="O259" s="46"/>
      <c r="P259" s="229">
        <f>O259*H259</f>
        <v>0</v>
      </c>
      <c r="Q259" s="229">
        <v>0</v>
      </c>
      <c r="R259" s="229">
        <f>Q259*H259</f>
        <v>0</v>
      </c>
      <c r="S259" s="229">
        <v>0</v>
      </c>
      <c r="T259" s="230">
        <f>S259*H259</f>
        <v>0</v>
      </c>
      <c r="AR259" s="23" t="s">
        <v>328</v>
      </c>
      <c r="AT259" s="23" t="s">
        <v>259</v>
      </c>
      <c r="AU259" s="23" t="s">
        <v>81</v>
      </c>
      <c r="AY259" s="23" t="s">
        <v>168</v>
      </c>
      <c r="BE259" s="231">
        <f>IF(N259="základní",J259,0)</f>
        <v>0</v>
      </c>
      <c r="BF259" s="231">
        <f>IF(N259="snížená",J259,0)</f>
        <v>0</v>
      </c>
      <c r="BG259" s="231">
        <f>IF(N259="zákl. přenesená",J259,0)</f>
        <v>0</v>
      </c>
      <c r="BH259" s="231">
        <f>IF(N259="sníž. přenesená",J259,0)</f>
        <v>0</v>
      </c>
      <c r="BI259" s="231">
        <f>IF(N259="nulová",J259,0)</f>
        <v>0</v>
      </c>
      <c r="BJ259" s="23" t="s">
        <v>79</v>
      </c>
      <c r="BK259" s="231">
        <f>ROUND(I259*H259,2)</f>
        <v>0</v>
      </c>
      <c r="BL259" s="23" t="s">
        <v>249</v>
      </c>
      <c r="BM259" s="23" t="s">
        <v>731</v>
      </c>
    </row>
    <row r="260" s="1" customFormat="1" ht="25.5" customHeight="1">
      <c r="B260" s="45"/>
      <c r="C260" s="220" t="s">
        <v>732</v>
      </c>
      <c r="D260" s="220" t="s">
        <v>170</v>
      </c>
      <c r="E260" s="221" t="s">
        <v>733</v>
      </c>
      <c r="F260" s="222" t="s">
        <v>734</v>
      </c>
      <c r="G260" s="223" t="s">
        <v>173</v>
      </c>
      <c r="H260" s="224">
        <v>23.399999999999999</v>
      </c>
      <c r="I260" s="225"/>
      <c r="J260" s="226">
        <f>ROUND(I260*H260,2)</f>
        <v>0</v>
      </c>
      <c r="K260" s="222" t="s">
        <v>174</v>
      </c>
      <c r="L260" s="71"/>
      <c r="M260" s="227" t="s">
        <v>21</v>
      </c>
      <c r="N260" s="228" t="s">
        <v>42</v>
      </c>
      <c r="O260" s="46"/>
      <c r="P260" s="229">
        <f>O260*H260</f>
        <v>0</v>
      </c>
      <c r="Q260" s="229">
        <v>0</v>
      </c>
      <c r="R260" s="229">
        <f>Q260*H260</f>
        <v>0</v>
      </c>
      <c r="S260" s="229">
        <v>0</v>
      </c>
      <c r="T260" s="230">
        <f>S260*H260</f>
        <v>0</v>
      </c>
      <c r="AR260" s="23" t="s">
        <v>249</v>
      </c>
      <c r="AT260" s="23" t="s">
        <v>170</v>
      </c>
      <c r="AU260" s="23" t="s">
        <v>81</v>
      </c>
      <c r="AY260" s="23" t="s">
        <v>168</v>
      </c>
      <c r="BE260" s="231">
        <f>IF(N260="základní",J260,0)</f>
        <v>0</v>
      </c>
      <c r="BF260" s="231">
        <f>IF(N260="snížená",J260,0)</f>
        <v>0</v>
      </c>
      <c r="BG260" s="231">
        <f>IF(N260="zákl. přenesená",J260,0)</f>
        <v>0</v>
      </c>
      <c r="BH260" s="231">
        <f>IF(N260="sníž. přenesená",J260,0)</f>
        <v>0</v>
      </c>
      <c r="BI260" s="231">
        <f>IF(N260="nulová",J260,0)</f>
        <v>0</v>
      </c>
      <c r="BJ260" s="23" t="s">
        <v>79</v>
      </c>
      <c r="BK260" s="231">
        <f>ROUND(I260*H260,2)</f>
        <v>0</v>
      </c>
      <c r="BL260" s="23" t="s">
        <v>249</v>
      </c>
      <c r="BM260" s="23" t="s">
        <v>735</v>
      </c>
    </row>
    <row r="261" s="1" customFormat="1" ht="38.25" customHeight="1">
      <c r="B261" s="45"/>
      <c r="C261" s="220" t="s">
        <v>736</v>
      </c>
      <c r="D261" s="220" t="s">
        <v>170</v>
      </c>
      <c r="E261" s="221" t="s">
        <v>737</v>
      </c>
      <c r="F261" s="222" t="s">
        <v>738</v>
      </c>
      <c r="G261" s="223" t="s">
        <v>235</v>
      </c>
      <c r="H261" s="224">
        <v>0.5</v>
      </c>
      <c r="I261" s="225"/>
      <c r="J261" s="226">
        <f>ROUND(I261*H261,2)</f>
        <v>0</v>
      </c>
      <c r="K261" s="222" t="s">
        <v>174</v>
      </c>
      <c r="L261" s="71"/>
      <c r="M261" s="227" t="s">
        <v>21</v>
      </c>
      <c r="N261" s="228" t="s">
        <v>42</v>
      </c>
      <c r="O261" s="46"/>
      <c r="P261" s="229">
        <f>O261*H261</f>
        <v>0</v>
      </c>
      <c r="Q261" s="229">
        <v>0</v>
      </c>
      <c r="R261" s="229">
        <f>Q261*H261</f>
        <v>0</v>
      </c>
      <c r="S261" s="229">
        <v>0</v>
      </c>
      <c r="T261" s="230">
        <f>S261*H261</f>
        <v>0</v>
      </c>
      <c r="AR261" s="23" t="s">
        <v>249</v>
      </c>
      <c r="AT261" s="23" t="s">
        <v>170</v>
      </c>
      <c r="AU261" s="23" t="s">
        <v>81</v>
      </c>
      <c r="AY261" s="23" t="s">
        <v>168</v>
      </c>
      <c r="BE261" s="231">
        <f>IF(N261="základní",J261,0)</f>
        <v>0</v>
      </c>
      <c r="BF261" s="231">
        <f>IF(N261="snížená",J261,0)</f>
        <v>0</v>
      </c>
      <c r="BG261" s="231">
        <f>IF(N261="zákl. přenesená",J261,0)</f>
        <v>0</v>
      </c>
      <c r="BH261" s="231">
        <f>IF(N261="sníž. přenesená",J261,0)</f>
        <v>0</v>
      </c>
      <c r="BI261" s="231">
        <f>IF(N261="nulová",J261,0)</f>
        <v>0</v>
      </c>
      <c r="BJ261" s="23" t="s">
        <v>79</v>
      </c>
      <c r="BK261" s="231">
        <f>ROUND(I261*H261,2)</f>
        <v>0</v>
      </c>
      <c r="BL261" s="23" t="s">
        <v>249</v>
      </c>
      <c r="BM261" s="23" t="s">
        <v>739</v>
      </c>
    </row>
    <row r="262" s="1" customFormat="1">
      <c r="B262" s="45"/>
      <c r="C262" s="73"/>
      <c r="D262" s="232" t="s">
        <v>177</v>
      </c>
      <c r="E262" s="73"/>
      <c r="F262" s="233" t="s">
        <v>616</v>
      </c>
      <c r="G262" s="73"/>
      <c r="H262" s="73"/>
      <c r="I262" s="190"/>
      <c r="J262" s="73"/>
      <c r="K262" s="73"/>
      <c r="L262" s="71"/>
      <c r="M262" s="234"/>
      <c r="N262" s="46"/>
      <c r="O262" s="46"/>
      <c r="P262" s="46"/>
      <c r="Q262" s="46"/>
      <c r="R262" s="46"/>
      <c r="S262" s="46"/>
      <c r="T262" s="94"/>
      <c r="AT262" s="23" t="s">
        <v>177</v>
      </c>
      <c r="AU262" s="23" t="s">
        <v>81</v>
      </c>
    </row>
    <row r="263" s="10" customFormat="1" ht="29.88" customHeight="1">
      <c r="B263" s="204"/>
      <c r="C263" s="205"/>
      <c r="D263" s="206" t="s">
        <v>70</v>
      </c>
      <c r="E263" s="218" t="s">
        <v>740</v>
      </c>
      <c r="F263" s="218" t="s">
        <v>741</v>
      </c>
      <c r="G263" s="205"/>
      <c r="H263" s="205"/>
      <c r="I263" s="208"/>
      <c r="J263" s="219">
        <f>BK263</f>
        <v>0</v>
      </c>
      <c r="K263" s="205"/>
      <c r="L263" s="210"/>
      <c r="M263" s="211"/>
      <c r="N263" s="212"/>
      <c r="O263" s="212"/>
      <c r="P263" s="213">
        <f>P264</f>
        <v>0</v>
      </c>
      <c r="Q263" s="212"/>
      <c r="R263" s="213">
        <f>R264</f>
        <v>0.0051599999999999997</v>
      </c>
      <c r="S263" s="212"/>
      <c r="T263" s="214">
        <f>T264</f>
        <v>0</v>
      </c>
      <c r="AR263" s="215" t="s">
        <v>81</v>
      </c>
      <c r="AT263" s="216" t="s">
        <v>70</v>
      </c>
      <c r="AU263" s="216" t="s">
        <v>79</v>
      </c>
      <c r="AY263" s="215" t="s">
        <v>168</v>
      </c>
      <c r="BK263" s="217">
        <f>BK264</f>
        <v>0</v>
      </c>
    </row>
    <row r="264" s="1" customFormat="1" ht="16.5" customHeight="1">
      <c r="B264" s="45"/>
      <c r="C264" s="220" t="s">
        <v>742</v>
      </c>
      <c r="D264" s="220" t="s">
        <v>170</v>
      </c>
      <c r="E264" s="221" t="s">
        <v>743</v>
      </c>
      <c r="F264" s="222" t="s">
        <v>744</v>
      </c>
      <c r="G264" s="223" t="s">
        <v>173</v>
      </c>
      <c r="H264" s="224">
        <v>17.199999999999999</v>
      </c>
      <c r="I264" s="225"/>
      <c r="J264" s="226">
        <f>ROUND(I264*H264,2)</f>
        <v>0</v>
      </c>
      <c r="K264" s="222" t="s">
        <v>21</v>
      </c>
      <c r="L264" s="71"/>
      <c r="M264" s="227" t="s">
        <v>21</v>
      </c>
      <c r="N264" s="228" t="s">
        <v>42</v>
      </c>
      <c r="O264" s="46"/>
      <c r="P264" s="229">
        <f>O264*H264</f>
        <v>0</v>
      </c>
      <c r="Q264" s="229">
        <v>0.00029999999999999997</v>
      </c>
      <c r="R264" s="229">
        <f>Q264*H264</f>
        <v>0.0051599999999999997</v>
      </c>
      <c r="S264" s="229">
        <v>0</v>
      </c>
      <c r="T264" s="230">
        <f>S264*H264</f>
        <v>0</v>
      </c>
      <c r="AR264" s="23" t="s">
        <v>249</v>
      </c>
      <c r="AT264" s="23" t="s">
        <v>170</v>
      </c>
      <c r="AU264" s="23" t="s">
        <v>81</v>
      </c>
      <c r="AY264" s="23" t="s">
        <v>168</v>
      </c>
      <c r="BE264" s="231">
        <f>IF(N264="základní",J264,0)</f>
        <v>0</v>
      </c>
      <c r="BF264" s="231">
        <f>IF(N264="snížená",J264,0)</f>
        <v>0</v>
      </c>
      <c r="BG264" s="231">
        <f>IF(N264="zákl. přenesená",J264,0)</f>
        <v>0</v>
      </c>
      <c r="BH264" s="231">
        <f>IF(N264="sníž. přenesená",J264,0)</f>
        <v>0</v>
      </c>
      <c r="BI264" s="231">
        <f>IF(N264="nulová",J264,0)</f>
        <v>0</v>
      </c>
      <c r="BJ264" s="23" t="s">
        <v>79</v>
      </c>
      <c r="BK264" s="231">
        <f>ROUND(I264*H264,2)</f>
        <v>0</v>
      </c>
      <c r="BL264" s="23" t="s">
        <v>249</v>
      </c>
      <c r="BM264" s="23" t="s">
        <v>745</v>
      </c>
    </row>
    <row r="265" s="10" customFormat="1" ht="29.88" customHeight="1">
      <c r="B265" s="204"/>
      <c r="C265" s="205"/>
      <c r="D265" s="206" t="s">
        <v>70</v>
      </c>
      <c r="E265" s="218" t="s">
        <v>746</v>
      </c>
      <c r="F265" s="218" t="s">
        <v>747</v>
      </c>
      <c r="G265" s="205"/>
      <c r="H265" s="205"/>
      <c r="I265" s="208"/>
      <c r="J265" s="219">
        <f>BK265</f>
        <v>0</v>
      </c>
      <c r="K265" s="205"/>
      <c r="L265" s="210"/>
      <c r="M265" s="211"/>
      <c r="N265" s="212"/>
      <c r="O265" s="212"/>
      <c r="P265" s="213">
        <f>SUM(P266:P270)</f>
        <v>0</v>
      </c>
      <c r="Q265" s="212"/>
      <c r="R265" s="213">
        <f>SUM(R266:R270)</f>
        <v>2.3492457</v>
      </c>
      <c r="S265" s="212"/>
      <c r="T265" s="214">
        <f>SUM(T266:T270)</f>
        <v>0</v>
      </c>
      <c r="AR265" s="215" t="s">
        <v>81</v>
      </c>
      <c r="AT265" s="216" t="s">
        <v>70</v>
      </c>
      <c r="AU265" s="216" t="s">
        <v>79</v>
      </c>
      <c r="AY265" s="215" t="s">
        <v>168</v>
      </c>
      <c r="BK265" s="217">
        <f>SUM(BK266:BK270)</f>
        <v>0</v>
      </c>
    </row>
    <row r="266" s="1" customFormat="1" ht="25.5" customHeight="1">
      <c r="B266" s="45"/>
      <c r="C266" s="220" t="s">
        <v>748</v>
      </c>
      <c r="D266" s="220" t="s">
        <v>170</v>
      </c>
      <c r="E266" s="221" t="s">
        <v>749</v>
      </c>
      <c r="F266" s="222" t="s">
        <v>750</v>
      </c>
      <c r="G266" s="223" t="s">
        <v>173</v>
      </c>
      <c r="H266" s="224">
        <v>64.230000000000004</v>
      </c>
      <c r="I266" s="225"/>
      <c r="J266" s="226">
        <f>ROUND(I266*H266,2)</f>
        <v>0</v>
      </c>
      <c r="K266" s="222" t="s">
        <v>21</v>
      </c>
      <c r="L266" s="71"/>
      <c r="M266" s="227" t="s">
        <v>21</v>
      </c>
      <c r="N266" s="228" t="s">
        <v>42</v>
      </c>
      <c r="O266" s="46"/>
      <c r="P266" s="229">
        <f>O266*H266</f>
        <v>0</v>
      </c>
      <c r="Q266" s="229">
        <v>0.035659999999999997</v>
      </c>
      <c r="R266" s="229">
        <f>Q266*H266</f>
        <v>2.2904418</v>
      </c>
      <c r="S266" s="229">
        <v>0</v>
      </c>
      <c r="T266" s="230">
        <f>S266*H266</f>
        <v>0</v>
      </c>
      <c r="AR266" s="23" t="s">
        <v>249</v>
      </c>
      <c r="AT266" s="23" t="s">
        <v>170</v>
      </c>
      <c r="AU266" s="23" t="s">
        <v>81</v>
      </c>
      <c r="AY266" s="23" t="s">
        <v>168</v>
      </c>
      <c r="BE266" s="231">
        <f>IF(N266="základní",J266,0)</f>
        <v>0</v>
      </c>
      <c r="BF266" s="231">
        <f>IF(N266="snížená",J266,0)</f>
        <v>0</v>
      </c>
      <c r="BG266" s="231">
        <f>IF(N266="zákl. přenesená",J266,0)</f>
        <v>0</v>
      </c>
      <c r="BH266" s="231">
        <f>IF(N266="sníž. přenesená",J266,0)</f>
        <v>0</v>
      </c>
      <c r="BI266" s="231">
        <f>IF(N266="nulová",J266,0)</f>
        <v>0</v>
      </c>
      <c r="BJ266" s="23" t="s">
        <v>79</v>
      </c>
      <c r="BK266" s="231">
        <f>ROUND(I266*H266,2)</f>
        <v>0</v>
      </c>
      <c r="BL266" s="23" t="s">
        <v>249</v>
      </c>
      <c r="BM266" s="23" t="s">
        <v>751</v>
      </c>
    </row>
    <row r="267" s="1" customFormat="1" ht="25.5" customHeight="1">
      <c r="B267" s="45"/>
      <c r="C267" s="220" t="s">
        <v>752</v>
      </c>
      <c r="D267" s="220" t="s">
        <v>170</v>
      </c>
      <c r="E267" s="221" t="s">
        <v>753</v>
      </c>
      <c r="F267" s="222" t="s">
        <v>754</v>
      </c>
      <c r="G267" s="223" t="s">
        <v>173</v>
      </c>
      <c r="H267" s="224">
        <v>63.229999999999997</v>
      </c>
      <c r="I267" s="225"/>
      <c r="J267" s="226">
        <f>ROUND(I267*H267,2)</f>
        <v>0</v>
      </c>
      <c r="K267" s="222" t="s">
        <v>174</v>
      </c>
      <c r="L267" s="71"/>
      <c r="M267" s="227" t="s">
        <v>21</v>
      </c>
      <c r="N267" s="228" t="s">
        <v>42</v>
      </c>
      <c r="O267" s="46"/>
      <c r="P267" s="229">
        <f>O267*H267</f>
        <v>0</v>
      </c>
      <c r="Q267" s="229">
        <v>0.00093000000000000005</v>
      </c>
      <c r="R267" s="229">
        <f>Q267*H267</f>
        <v>0.058803899999999999</v>
      </c>
      <c r="S267" s="229">
        <v>0</v>
      </c>
      <c r="T267" s="230">
        <f>S267*H267</f>
        <v>0</v>
      </c>
      <c r="AR267" s="23" t="s">
        <v>249</v>
      </c>
      <c r="AT267" s="23" t="s">
        <v>170</v>
      </c>
      <c r="AU267" s="23" t="s">
        <v>81</v>
      </c>
      <c r="AY267" s="23" t="s">
        <v>168</v>
      </c>
      <c r="BE267" s="231">
        <f>IF(N267="základní",J267,0)</f>
        <v>0</v>
      </c>
      <c r="BF267" s="231">
        <f>IF(N267="snížená",J267,0)</f>
        <v>0</v>
      </c>
      <c r="BG267" s="231">
        <f>IF(N267="zákl. přenesená",J267,0)</f>
        <v>0</v>
      </c>
      <c r="BH267" s="231">
        <f>IF(N267="sníž. přenesená",J267,0)</f>
        <v>0</v>
      </c>
      <c r="BI267" s="231">
        <f>IF(N267="nulová",J267,0)</f>
        <v>0</v>
      </c>
      <c r="BJ267" s="23" t="s">
        <v>79</v>
      </c>
      <c r="BK267" s="231">
        <f>ROUND(I267*H267,2)</f>
        <v>0</v>
      </c>
      <c r="BL267" s="23" t="s">
        <v>249</v>
      </c>
      <c r="BM267" s="23" t="s">
        <v>755</v>
      </c>
    </row>
    <row r="268" s="1" customFormat="1" ht="16.5" customHeight="1">
      <c r="B268" s="45"/>
      <c r="C268" s="257" t="s">
        <v>756</v>
      </c>
      <c r="D268" s="257" t="s">
        <v>259</v>
      </c>
      <c r="E268" s="258" t="s">
        <v>757</v>
      </c>
      <c r="F268" s="259" t="s">
        <v>758</v>
      </c>
      <c r="G268" s="260" t="s">
        <v>173</v>
      </c>
      <c r="H268" s="261">
        <v>73.859999999999999</v>
      </c>
      <c r="I268" s="262"/>
      <c r="J268" s="263">
        <f>ROUND(I268*H268,2)</f>
        <v>0</v>
      </c>
      <c r="K268" s="259" t="s">
        <v>21</v>
      </c>
      <c r="L268" s="264"/>
      <c r="M268" s="265" t="s">
        <v>21</v>
      </c>
      <c r="N268" s="266" t="s">
        <v>42</v>
      </c>
      <c r="O268" s="46"/>
      <c r="P268" s="229">
        <f>O268*H268</f>
        <v>0</v>
      </c>
      <c r="Q268" s="229">
        <v>0</v>
      </c>
      <c r="R268" s="229">
        <f>Q268*H268</f>
        <v>0</v>
      </c>
      <c r="S268" s="229">
        <v>0</v>
      </c>
      <c r="T268" s="230">
        <f>S268*H268</f>
        <v>0</v>
      </c>
      <c r="AR268" s="23" t="s">
        <v>328</v>
      </c>
      <c r="AT268" s="23" t="s">
        <v>259</v>
      </c>
      <c r="AU268" s="23" t="s">
        <v>81</v>
      </c>
      <c r="AY268" s="23" t="s">
        <v>168</v>
      </c>
      <c r="BE268" s="231">
        <f>IF(N268="základní",J268,0)</f>
        <v>0</v>
      </c>
      <c r="BF268" s="231">
        <f>IF(N268="snížená",J268,0)</f>
        <v>0</v>
      </c>
      <c r="BG268" s="231">
        <f>IF(N268="zákl. přenesená",J268,0)</f>
        <v>0</v>
      </c>
      <c r="BH268" s="231">
        <f>IF(N268="sníž. přenesená",J268,0)</f>
        <v>0</v>
      </c>
      <c r="BI268" s="231">
        <f>IF(N268="nulová",J268,0)</f>
        <v>0</v>
      </c>
      <c r="BJ268" s="23" t="s">
        <v>79</v>
      </c>
      <c r="BK268" s="231">
        <f>ROUND(I268*H268,2)</f>
        <v>0</v>
      </c>
      <c r="BL268" s="23" t="s">
        <v>249</v>
      </c>
      <c r="BM268" s="23" t="s">
        <v>759</v>
      </c>
    </row>
    <row r="269" s="1" customFormat="1" ht="38.25" customHeight="1">
      <c r="B269" s="45"/>
      <c r="C269" s="220" t="s">
        <v>760</v>
      </c>
      <c r="D269" s="220" t="s">
        <v>170</v>
      </c>
      <c r="E269" s="221" t="s">
        <v>761</v>
      </c>
      <c r="F269" s="222" t="s">
        <v>762</v>
      </c>
      <c r="G269" s="223" t="s">
        <v>235</v>
      </c>
      <c r="H269" s="224">
        <v>2.3490000000000002</v>
      </c>
      <c r="I269" s="225"/>
      <c r="J269" s="226">
        <f>ROUND(I269*H269,2)</f>
        <v>0</v>
      </c>
      <c r="K269" s="222" t="s">
        <v>174</v>
      </c>
      <c r="L269" s="71"/>
      <c r="M269" s="227" t="s">
        <v>21</v>
      </c>
      <c r="N269" s="228" t="s">
        <v>42</v>
      </c>
      <c r="O269" s="46"/>
      <c r="P269" s="229">
        <f>O269*H269</f>
        <v>0</v>
      </c>
      <c r="Q269" s="229">
        <v>0</v>
      </c>
      <c r="R269" s="229">
        <f>Q269*H269</f>
        <v>0</v>
      </c>
      <c r="S269" s="229">
        <v>0</v>
      </c>
      <c r="T269" s="230">
        <f>S269*H269</f>
        <v>0</v>
      </c>
      <c r="AR269" s="23" t="s">
        <v>249</v>
      </c>
      <c r="AT269" s="23" t="s">
        <v>170</v>
      </c>
      <c r="AU269" s="23" t="s">
        <v>81</v>
      </c>
      <c r="AY269" s="23" t="s">
        <v>168</v>
      </c>
      <c r="BE269" s="231">
        <f>IF(N269="základní",J269,0)</f>
        <v>0</v>
      </c>
      <c r="BF269" s="231">
        <f>IF(N269="snížená",J269,0)</f>
        <v>0</v>
      </c>
      <c r="BG269" s="231">
        <f>IF(N269="zákl. přenesená",J269,0)</f>
        <v>0</v>
      </c>
      <c r="BH269" s="231">
        <f>IF(N269="sníž. přenesená",J269,0)</f>
        <v>0</v>
      </c>
      <c r="BI269" s="231">
        <f>IF(N269="nulová",J269,0)</f>
        <v>0</v>
      </c>
      <c r="BJ269" s="23" t="s">
        <v>79</v>
      </c>
      <c r="BK269" s="231">
        <f>ROUND(I269*H269,2)</f>
        <v>0</v>
      </c>
      <c r="BL269" s="23" t="s">
        <v>249</v>
      </c>
      <c r="BM269" s="23" t="s">
        <v>763</v>
      </c>
    </row>
    <row r="270" s="1" customFormat="1">
      <c r="B270" s="45"/>
      <c r="C270" s="73"/>
      <c r="D270" s="232" t="s">
        <v>177</v>
      </c>
      <c r="E270" s="73"/>
      <c r="F270" s="233" t="s">
        <v>616</v>
      </c>
      <c r="G270" s="73"/>
      <c r="H270" s="73"/>
      <c r="I270" s="190"/>
      <c r="J270" s="73"/>
      <c r="K270" s="73"/>
      <c r="L270" s="71"/>
      <c r="M270" s="234"/>
      <c r="N270" s="46"/>
      <c r="O270" s="46"/>
      <c r="P270" s="46"/>
      <c r="Q270" s="46"/>
      <c r="R270" s="46"/>
      <c r="S270" s="46"/>
      <c r="T270" s="94"/>
      <c r="AT270" s="23" t="s">
        <v>177</v>
      </c>
      <c r="AU270" s="23" t="s">
        <v>81</v>
      </c>
    </row>
    <row r="271" s="10" customFormat="1" ht="29.88" customHeight="1">
      <c r="B271" s="204"/>
      <c r="C271" s="205"/>
      <c r="D271" s="206" t="s">
        <v>70</v>
      </c>
      <c r="E271" s="218" t="s">
        <v>764</v>
      </c>
      <c r="F271" s="218" t="s">
        <v>765</v>
      </c>
      <c r="G271" s="205"/>
      <c r="H271" s="205"/>
      <c r="I271" s="208"/>
      <c r="J271" s="219">
        <f>BK271</f>
        <v>0</v>
      </c>
      <c r="K271" s="205"/>
      <c r="L271" s="210"/>
      <c r="M271" s="211"/>
      <c r="N271" s="212"/>
      <c r="O271" s="212"/>
      <c r="P271" s="213">
        <f>SUM(P272:P273)</f>
        <v>0</v>
      </c>
      <c r="Q271" s="212"/>
      <c r="R271" s="213">
        <f>SUM(R272:R273)</f>
        <v>0.045999999999999999</v>
      </c>
      <c r="S271" s="212"/>
      <c r="T271" s="214">
        <f>SUM(T272:T273)</f>
        <v>0</v>
      </c>
      <c r="AR271" s="215" t="s">
        <v>81</v>
      </c>
      <c r="AT271" s="216" t="s">
        <v>70</v>
      </c>
      <c r="AU271" s="216" t="s">
        <v>79</v>
      </c>
      <c r="AY271" s="215" t="s">
        <v>168</v>
      </c>
      <c r="BK271" s="217">
        <f>SUM(BK272:BK273)</f>
        <v>0</v>
      </c>
    </row>
    <row r="272" s="1" customFormat="1" ht="16.5" customHeight="1">
      <c r="B272" s="45"/>
      <c r="C272" s="220" t="s">
        <v>766</v>
      </c>
      <c r="D272" s="220" t="s">
        <v>170</v>
      </c>
      <c r="E272" s="221" t="s">
        <v>767</v>
      </c>
      <c r="F272" s="222" t="s">
        <v>768</v>
      </c>
      <c r="G272" s="223" t="s">
        <v>173</v>
      </c>
      <c r="H272" s="224">
        <v>100</v>
      </c>
      <c r="I272" s="225"/>
      <c r="J272" s="226">
        <f>ROUND(I272*H272,2)</f>
        <v>0</v>
      </c>
      <c r="K272" s="222" t="s">
        <v>174</v>
      </c>
      <c r="L272" s="71"/>
      <c r="M272" s="227" t="s">
        <v>21</v>
      </c>
      <c r="N272" s="228" t="s">
        <v>42</v>
      </c>
      <c r="O272" s="46"/>
      <c r="P272" s="229">
        <f>O272*H272</f>
        <v>0</v>
      </c>
      <c r="Q272" s="229">
        <v>0.00020000000000000001</v>
      </c>
      <c r="R272" s="229">
        <f>Q272*H272</f>
        <v>0.02</v>
      </c>
      <c r="S272" s="229">
        <v>0</v>
      </c>
      <c r="T272" s="230">
        <f>S272*H272</f>
        <v>0</v>
      </c>
      <c r="AR272" s="23" t="s">
        <v>249</v>
      </c>
      <c r="AT272" s="23" t="s">
        <v>170</v>
      </c>
      <c r="AU272" s="23" t="s">
        <v>81</v>
      </c>
      <c r="AY272" s="23" t="s">
        <v>168</v>
      </c>
      <c r="BE272" s="231">
        <f>IF(N272="základní",J272,0)</f>
        <v>0</v>
      </c>
      <c r="BF272" s="231">
        <f>IF(N272="snížená",J272,0)</f>
        <v>0</v>
      </c>
      <c r="BG272" s="231">
        <f>IF(N272="zákl. přenesená",J272,0)</f>
        <v>0</v>
      </c>
      <c r="BH272" s="231">
        <f>IF(N272="sníž. přenesená",J272,0)</f>
        <v>0</v>
      </c>
      <c r="BI272" s="231">
        <f>IF(N272="nulová",J272,0)</f>
        <v>0</v>
      </c>
      <c r="BJ272" s="23" t="s">
        <v>79</v>
      </c>
      <c r="BK272" s="231">
        <f>ROUND(I272*H272,2)</f>
        <v>0</v>
      </c>
      <c r="BL272" s="23" t="s">
        <v>249</v>
      </c>
      <c r="BM272" s="23" t="s">
        <v>769</v>
      </c>
    </row>
    <row r="273" s="1" customFormat="1" ht="25.5" customHeight="1">
      <c r="B273" s="45"/>
      <c r="C273" s="220" t="s">
        <v>770</v>
      </c>
      <c r="D273" s="220" t="s">
        <v>170</v>
      </c>
      <c r="E273" s="221" t="s">
        <v>771</v>
      </c>
      <c r="F273" s="222" t="s">
        <v>772</v>
      </c>
      <c r="G273" s="223" t="s">
        <v>173</v>
      </c>
      <c r="H273" s="224">
        <v>100</v>
      </c>
      <c r="I273" s="225"/>
      <c r="J273" s="226">
        <f>ROUND(I273*H273,2)</f>
        <v>0</v>
      </c>
      <c r="K273" s="222" t="s">
        <v>174</v>
      </c>
      <c r="L273" s="71"/>
      <c r="M273" s="227" t="s">
        <v>21</v>
      </c>
      <c r="N273" s="270" t="s">
        <v>42</v>
      </c>
      <c r="O273" s="268"/>
      <c r="P273" s="271">
        <f>O273*H273</f>
        <v>0</v>
      </c>
      <c r="Q273" s="271">
        <v>0.00025999999999999998</v>
      </c>
      <c r="R273" s="271">
        <f>Q273*H273</f>
        <v>0.025999999999999999</v>
      </c>
      <c r="S273" s="271">
        <v>0</v>
      </c>
      <c r="T273" s="272">
        <f>S273*H273</f>
        <v>0</v>
      </c>
      <c r="AR273" s="23" t="s">
        <v>249</v>
      </c>
      <c r="AT273" s="23" t="s">
        <v>170</v>
      </c>
      <c r="AU273" s="23" t="s">
        <v>81</v>
      </c>
      <c r="AY273" s="23" t="s">
        <v>168</v>
      </c>
      <c r="BE273" s="231">
        <f>IF(N273="základní",J273,0)</f>
        <v>0</v>
      </c>
      <c r="BF273" s="231">
        <f>IF(N273="snížená",J273,0)</f>
        <v>0</v>
      </c>
      <c r="BG273" s="231">
        <f>IF(N273="zákl. přenesená",J273,0)</f>
        <v>0</v>
      </c>
      <c r="BH273" s="231">
        <f>IF(N273="sníž. přenesená",J273,0)</f>
        <v>0</v>
      </c>
      <c r="BI273" s="231">
        <f>IF(N273="nulová",J273,0)</f>
        <v>0</v>
      </c>
      <c r="BJ273" s="23" t="s">
        <v>79</v>
      </c>
      <c r="BK273" s="231">
        <f>ROUND(I273*H273,2)</f>
        <v>0</v>
      </c>
      <c r="BL273" s="23" t="s">
        <v>249</v>
      </c>
      <c r="BM273" s="23" t="s">
        <v>773</v>
      </c>
    </row>
    <row r="274" s="1" customFormat="1" ht="6.96" customHeight="1">
      <c r="B274" s="66"/>
      <c r="C274" s="67"/>
      <c r="D274" s="67"/>
      <c r="E274" s="67"/>
      <c r="F274" s="67"/>
      <c r="G274" s="67"/>
      <c r="H274" s="67"/>
      <c r="I274" s="165"/>
      <c r="J274" s="67"/>
      <c r="K274" s="67"/>
      <c r="L274" s="71"/>
    </row>
  </sheetData>
  <sheetProtection sheet="1" autoFilter="0" formatColumns="0" formatRows="0" objects="1" scenarios="1" spinCount="100000" saltValue="1t1RQ7r+OU+GOuZO1ndRmyu2xo/bIUEoD9Hvov7Pbdyq/hPSiWfyNaSo6s+dVx7+Vabj3awigeyPJNFMwnw4Kg==" hashValue="OYKMvky9Munds9kT8Rlsq0cDck2Hv1BVbvPTWh6if4qdwHSHkwuRvesYwO3E8x/ezZcYDCC4axgIi4ifxokmMQ==" algorithmName="SHA-512" password="CC35"/>
  <autoFilter ref="C94:K273"/>
  <mergeCells count="10">
    <mergeCell ref="E7:H7"/>
    <mergeCell ref="E9:H9"/>
    <mergeCell ref="E24:H24"/>
    <mergeCell ref="E45:H45"/>
    <mergeCell ref="E47:H47"/>
    <mergeCell ref="J51:J52"/>
    <mergeCell ref="E85:H85"/>
    <mergeCell ref="E87:H87"/>
    <mergeCell ref="G1:H1"/>
    <mergeCell ref="L2:V2"/>
  </mergeCells>
  <hyperlinks>
    <hyperlink ref="F1:G1" location="C2" display="1) Krycí list soupisu"/>
    <hyperlink ref="G1:H1" location="C54" display="2) Rekapitulace"/>
    <hyperlink ref="J1" location="C9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87</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774</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ROUND(J77,2)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ROUND(SUM(BE77:BE95), 2)</f>
        <v>0</v>
      </c>
      <c r="G30" s="46"/>
      <c r="H30" s="46"/>
      <c r="I30" s="157">
        <v>0.20999999999999999</v>
      </c>
      <c r="J30" s="156">
        <f>ROUND(ROUND((SUM(BE77:BE95)), 2)*I30, 2)</f>
        <v>0</v>
      </c>
      <c r="K30" s="50"/>
    </row>
    <row r="31" s="1" customFormat="1" ht="14.4" customHeight="1">
      <c r="B31" s="45"/>
      <c r="C31" s="46"/>
      <c r="D31" s="46"/>
      <c r="E31" s="54" t="s">
        <v>43</v>
      </c>
      <c r="F31" s="156">
        <f>ROUND(SUM(BF77:BF95), 2)</f>
        <v>0</v>
      </c>
      <c r="G31" s="46"/>
      <c r="H31" s="46"/>
      <c r="I31" s="157">
        <v>0.14999999999999999</v>
      </c>
      <c r="J31" s="156">
        <f>ROUND(ROUND((SUM(BF77:BF95)), 2)*I31, 2)</f>
        <v>0</v>
      </c>
      <c r="K31" s="50"/>
    </row>
    <row r="32" hidden="1" s="1" customFormat="1" ht="14.4" customHeight="1">
      <c r="B32" s="45"/>
      <c r="C32" s="46"/>
      <c r="D32" s="46"/>
      <c r="E32" s="54" t="s">
        <v>44</v>
      </c>
      <c r="F32" s="156">
        <f>ROUND(SUM(BG77:BG95), 2)</f>
        <v>0</v>
      </c>
      <c r="G32" s="46"/>
      <c r="H32" s="46"/>
      <c r="I32" s="157">
        <v>0.20999999999999999</v>
      </c>
      <c r="J32" s="156">
        <v>0</v>
      </c>
      <c r="K32" s="50"/>
    </row>
    <row r="33" hidden="1" s="1" customFormat="1" ht="14.4" customHeight="1">
      <c r="B33" s="45"/>
      <c r="C33" s="46"/>
      <c r="D33" s="46"/>
      <c r="E33" s="54" t="s">
        <v>45</v>
      </c>
      <c r="F33" s="156">
        <f>ROUND(SUM(BH77:BH95), 2)</f>
        <v>0</v>
      </c>
      <c r="G33" s="46"/>
      <c r="H33" s="46"/>
      <c r="I33" s="157">
        <v>0.14999999999999999</v>
      </c>
      <c r="J33" s="156">
        <v>0</v>
      </c>
      <c r="K33" s="50"/>
    </row>
    <row r="34" hidden="1" s="1" customFormat="1" ht="14.4" customHeight="1">
      <c r="B34" s="45"/>
      <c r="C34" s="46"/>
      <c r="D34" s="46"/>
      <c r="E34" s="54" t="s">
        <v>46</v>
      </c>
      <c r="F34" s="156">
        <f>ROUND(SUM(BI77:BI95),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SO 500 - Hřiště</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Praha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J77</f>
        <v>0</v>
      </c>
      <c r="K56" s="50"/>
      <c r="AU56" s="23" t="s">
        <v>145</v>
      </c>
    </row>
    <row r="57" s="7" customFormat="1" ht="24.96" customHeight="1">
      <c r="B57" s="176"/>
      <c r="C57" s="177"/>
      <c r="D57" s="178" t="s">
        <v>775</v>
      </c>
      <c r="E57" s="179"/>
      <c r="F57" s="179"/>
      <c r="G57" s="179"/>
      <c r="H57" s="179"/>
      <c r="I57" s="180"/>
      <c r="J57" s="181">
        <f>J78</f>
        <v>0</v>
      </c>
      <c r="K57" s="182"/>
    </row>
    <row r="58" s="1" customFormat="1" ht="21.84" customHeight="1">
      <c r="B58" s="45"/>
      <c r="C58" s="46"/>
      <c r="D58" s="46"/>
      <c r="E58" s="46"/>
      <c r="F58" s="46"/>
      <c r="G58" s="46"/>
      <c r="H58" s="46"/>
      <c r="I58" s="143"/>
      <c r="J58" s="46"/>
      <c r="K58" s="50"/>
    </row>
    <row r="59" s="1" customFormat="1" ht="6.96" customHeight="1">
      <c r="B59" s="66"/>
      <c r="C59" s="67"/>
      <c r="D59" s="67"/>
      <c r="E59" s="67"/>
      <c r="F59" s="67"/>
      <c r="G59" s="67"/>
      <c r="H59" s="67"/>
      <c r="I59" s="165"/>
      <c r="J59" s="67"/>
      <c r="K59" s="68"/>
    </row>
    <row r="63" s="1" customFormat="1" ht="6.96" customHeight="1">
      <c r="B63" s="69"/>
      <c r="C63" s="70"/>
      <c r="D63" s="70"/>
      <c r="E63" s="70"/>
      <c r="F63" s="70"/>
      <c r="G63" s="70"/>
      <c r="H63" s="70"/>
      <c r="I63" s="168"/>
      <c r="J63" s="70"/>
      <c r="K63" s="70"/>
      <c r="L63" s="71"/>
    </row>
    <row r="64" s="1" customFormat="1" ht="36.96" customHeight="1">
      <c r="B64" s="45"/>
      <c r="C64" s="72" t="s">
        <v>152</v>
      </c>
      <c r="D64" s="73"/>
      <c r="E64" s="73"/>
      <c r="F64" s="73"/>
      <c r="G64" s="73"/>
      <c r="H64" s="73"/>
      <c r="I64" s="190"/>
      <c r="J64" s="73"/>
      <c r="K64" s="73"/>
      <c r="L64" s="71"/>
    </row>
    <row r="65" s="1" customFormat="1" ht="6.96" customHeight="1">
      <c r="B65" s="45"/>
      <c r="C65" s="73"/>
      <c r="D65" s="73"/>
      <c r="E65" s="73"/>
      <c r="F65" s="73"/>
      <c r="G65" s="73"/>
      <c r="H65" s="73"/>
      <c r="I65" s="190"/>
      <c r="J65" s="73"/>
      <c r="K65" s="73"/>
      <c r="L65" s="71"/>
    </row>
    <row r="66" s="1" customFormat="1" ht="14.4" customHeight="1">
      <c r="B66" s="45"/>
      <c r="C66" s="75" t="s">
        <v>18</v>
      </c>
      <c r="D66" s="73"/>
      <c r="E66" s="73"/>
      <c r="F66" s="73"/>
      <c r="G66" s="73"/>
      <c r="H66" s="73"/>
      <c r="I66" s="190"/>
      <c r="J66" s="73"/>
      <c r="K66" s="73"/>
      <c r="L66" s="71"/>
    </row>
    <row r="67" s="1" customFormat="1" ht="16.5" customHeight="1">
      <c r="B67" s="45"/>
      <c r="C67" s="73"/>
      <c r="D67" s="73"/>
      <c r="E67" s="191" t="str">
        <f>E7</f>
        <v>Náměstí Hloubětín</v>
      </c>
      <c r="F67" s="75"/>
      <c r="G67" s="75"/>
      <c r="H67" s="75"/>
      <c r="I67" s="190"/>
      <c r="J67" s="73"/>
      <c r="K67" s="73"/>
      <c r="L67" s="71"/>
    </row>
    <row r="68" s="1" customFormat="1" ht="14.4" customHeight="1">
      <c r="B68" s="45"/>
      <c r="C68" s="75" t="s">
        <v>139</v>
      </c>
      <c r="D68" s="73"/>
      <c r="E68" s="73"/>
      <c r="F68" s="73"/>
      <c r="G68" s="73"/>
      <c r="H68" s="73"/>
      <c r="I68" s="190"/>
      <c r="J68" s="73"/>
      <c r="K68" s="73"/>
      <c r="L68" s="71"/>
    </row>
    <row r="69" s="1" customFormat="1" ht="17.25" customHeight="1">
      <c r="B69" s="45"/>
      <c r="C69" s="73"/>
      <c r="D69" s="73"/>
      <c r="E69" s="81" t="str">
        <f>E9</f>
        <v>SO 500 - Hřiště</v>
      </c>
      <c r="F69" s="73"/>
      <c r="G69" s="73"/>
      <c r="H69" s="73"/>
      <c r="I69" s="190"/>
      <c r="J69" s="73"/>
      <c r="K69" s="73"/>
      <c r="L69" s="71"/>
    </row>
    <row r="70" s="1" customFormat="1" ht="6.96" customHeight="1">
      <c r="B70" s="45"/>
      <c r="C70" s="73"/>
      <c r="D70" s="73"/>
      <c r="E70" s="73"/>
      <c r="F70" s="73"/>
      <c r="G70" s="73"/>
      <c r="H70" s="73"/>
      <c r="I70" s="190"/>
      <c r="J70" s="73"/>
      <c r="K70" s="73"/>
      <c r="L70" s="71"/>
    </row>
    <row r="71" s="1" customFormat="1" ht="18" customHeight="1">
      <c r="B71" s="45"/>
      <c r="C71" s="75" t="s">
        <v>23</v>
      </c>
      <c r="D71" s="73"/>
      <c r="E71" s="73"/>
      <c r="F71" s="192" t="str">
        <f>F12</f>
        <v xml:space="preserve">Praha </v>
      </c>
      <c r="G71" s="73"/>
      <c r="H71" s="73"/>
      <c r="I71" s="193" t="s">
        <v>25</v>
      </c>
      <c r="J71" s="84" t="str">
        <f>IF(J12="","",J12)</f>
        <v>6. 6. 2018</v>
      </c>
      <c r="K71" s="73"/>
      <c r="L71" s="71"/>
    </row>
    <row r="72" s="1" customFormat="1" ht="6.96" customHeight="1">
      <c r="B72" s="45"/>
      <c r="C72" s="73"/>
      <c r="D72" s="73"/>
      <c r="E72" s="73"/>
      <c r="F72" s="73"/>
      <c r="G72" s="73"/>
      <c r="H72" s="73"/>
      <c r="I72" s="190"/>
      <c r="J72" s="73"/>
      <c r="K72" s="73"/>
      <c r="L72" s="71"/>
    </row>
    <row r="73" s="1" customFormat="1">
      <c r="B73" s="45"/>
      <c r="C73" s="75" t="s">
        <v>27</v>
      </c>
      <c r="D73" s="73"/>
      <c r="E73" s="73"/>
      <c r="F73" s="192" t="str">
        <f>E15</f>
        <v xml:space="preserve"> </v>
      </c>
      <c r="G73" s="73"/>
      <c r="H73" s="73"/>
      <c r="I73" s="193" t="s">
        <v>33</v>
      </c>
      <c r="J73" s="192" t="str">
        <f>E21</f>
        <v xml:space="preserve"> </v>
      </c>
      <c r="K73" s="73"/>
      <c r="L73" s="71"/>
    </row>
    <row r="74" s="1" customFormat="1" ht="14.4" customHeight="1">
      <c r="B74" s="45"/>
      <c r="C74" s="75" t="s">
        <v>31</v>
      </c>
      <c r="D74" s="73"/>
      <c r="E74" s="73"/>
      <c r="F74" s="192" t="str">
        <f>IF(E18="","",E18)</f>
        <v/>
      </c>
      <c r="G74" s="73"/>
      <c r="H74" s="73"/>
      <c r="I74" s="190"/>
      <c r="J74" s="73"/>
      <c r="K74" s="73"/>
      <c r="L74" s="71"/>
    </row>
    <row r="75" s="1" customFormat="1" ht="10.32" customHeight="1">
      <c r="B75" s="45"/>
      <c r="C75" s="73"/>
      <c r="D75" s="73"/>
      <c r="E75" s="73"/>
      <c r="F75" s="73"/>
      <c r="G75" s="73"/>
      <c r="H75" s="73"/>
      <c r="I75" s="190"/>
      <c r="J75" s="73"/>
      <c r="K75" s="73"/>
      <c r="L75" s="71"/>
    </row>
    <row r="76" s="9" customFormat="1" ht="29.28" customHeight="1">
      <c r="B76" s="194"/>
      <c r="C76" s="195" t="s">
        <v>153</v>
      </c>
      <c r="D76" s="196" t="s">
        <v>56</v>
      </c>
      <c r="E76" s="196" t="s">
        <v>52</v>
      </c>
      <c r="F76" s="196" t="s">
        <v>154</v>
      </c>
      <c r="G76" s="196" t="s">
        <v>155</v>
      </c>
      <c r="H76" s="196" t="s">
        <v>156</v>
      </c>
      <c r="I76" s="197" t="s">
        <v>157</v>
      </c>
      <c r="J76" s="196" t="s">
        <v>143</v>
      </c>
      <c r="K76" s="198" t="s">
        <v>158</v>
      </c>
      <c r="L76" s="199"/>
      <c r="M76" s="101" t="s">
        <v>159</v>
      </c>
      <c r="N76" s="102" t="s">
        <v>41</v>
      </c>
      <c r="O76" s="102" t="s">
        <v>160</v>
      </c>
      <c r="P76" s="102" t="s">
        <v>161</v>
      </c>
      <c r="Q76" s="102" t="s">
        <v>162</v>
      </c>
      <c r="R76" s="102" t="s">
        <v>163</v>
      </c>
      <c r="S76" s="102" t="s">
        <v>164</v>
      </c>
      <c r="T76" s="103" t="s">
        <v>165</v>
      </c>
    </row>
    <row r="77" s="1" customFormat="1" ht="29.28" customHeight="1">
      <c r="B77" s="45"/>
      <c r="C77" s="107" t="s">
        <v>144</v>
      </c>
      <c r="D77" s="73"/>
      <c r="E77" s="73"/>
      <c r="F77" s="73"/>
      <c r="G77" s="73"/>
      <c r="H77" s="73"/>
      <c r="I77" s="190"/>
      <c r="J77" s="200">
        <f>BK77</f>
        <v>0</v>
      </c>
      <c r="K77" s="73"/>
      <c r="L77" s="71"/>
      <c r="M77" s="104"/>
      <c r="N77" s="105"/>
      <c r="O77" s="105"/>
      <c r="P77" s="201">
        <f>P78</f>
        <v>0</v>
      </c>
      <c r="Q77" s="105"/>
      <c r="R77" s="201">
        <f>R78</f>
        <v>0</v>
      </c>
      <c r="S77" s="105"/>
      <c r="T77" s="202">
        <f>T78</f>
        <v>0</v>
      </c>
      <c r="AT77" s="23" t="s">
        <v>70</v>
      </c>
      <c r="AU77" s="23" t="s">
        <v>145</v>
      </c>
      <c r="BK77" s="203">
        <f>BK78</f>
        <v>0</v>
      </c>
    </row>
    <row r="78" s="10" customFormat="1" ht="37.44" customHeight="1">
      <c r="B78" s="204"/>
      <c r="C78" s="205"/>
      <c r="D78" s="206" t="s">
        <v>70</v>
      </c>
      <c r="E78" s="207" t="s">
        <v>776</v>
      </c>
      <c r="F78" s="207" t="s">
        <v>777</v>
      </c>
      <c r="G78" s="205"/>
      <c r="H78" s="205"/>
      <c r="I78" s="208"/>
      <c r="J78" s="209">
        <f>BK78</f>
        <v>0</v>
      </c>
      <c r="K78" s="205"/>
      <c r="L78" s="210"/>
      <c r="M78" s="211"/>
      <c r="N78" s="212"/>
      <c r="O78" s="212"/>
      <c r="P78" s="213">
        <f>SUM(P79:P95)</f>
        <v>0</v>
      </c>
      <c r="Q78" s="212"/>
      <c r="R78" s="213">
        <f>SUM(R79:R95)</f>
        <v>0</v>
      </c>
      <c r="S78" s="212"/>
      <c r="T78" s="214">
        <f>SUM(T79:T95)</f>
        <v>0</v>
      </c>
      <c r="AR78" s="215" t="s">
        <v>175</v>
      </c>
      <c r="AT78" s="216" t="s">
        <v>70</v>
      </c>
      <c r="AU78" s="216" t="s">
        <v>71</v>
      </c>
      <c r="AY78" s="215" t="s">
        <v>168</v>
      </c>
      <c r="BK78" s="217">
        <f>SUM(BK79:BK95)</f>
        <v>0</v>
      </c>
    </row>
    <row r="79" s="1" customFormat="1" ht="16.5" customHeight="1">
      <c r="B79" s="45"/>
      <c r="C79" s="220" t="s">
        <v>79</v>
      </c>
      <c r="D79" s="220" t="s">
        <v>170</v>
      </c>
      <c r="E79" s="221" t="s">
        <v>778</v>
      </c>
      <c r="F79" s="222" t="s">
        <v>779</v>
      </c>
      <c r="G79" s="223" t="s">
        <v>780</v>
      </c>
      <c r="H79" s="224">
        <v>1</v>
      </c>
      <c r="I79" s="225"/>
      <c r="J79" s="226">
        <f>ROUND(I79*H79,2)</f>
        <v>0</v>
      </c>
      <c r="K79" s="222" t="s">
        <v>21</v>
      </c>
      <c r="L79" s="71"/>
      <c r="M79" s="227" t="s">
        <v>21</v>
      </c>
      <c r="N79" s="228" t="s">
        <v>42</v>
      </c>
      <c r="O79" s="46"/>
      <c r="P79" s="229">
        <f>O79*H79</f>
        <v>0</v>
      </c>
      <c r="Q79" s="229">
        <v>0</v>
      </c>
      <c r="R79" s="229">
        <f>Q79*H79</f>
        <v>0</v>
      </c>
      <c r="S79" s="229">
        <v>0</v>
      </c>
      <c r="T79" s="230">
        <f>S79*H79</f>
        <v>0</v>
      </c>
      <c r="AR79" s="23" t="s">
        <v>781</v>
      </c>
      <c r="AT79" s="23" t="s">
        <v>170</v>
      </c>
      <c r="AU79" s="23" t="s">
        <v>79</v>
      </c>
      <c r="AY79" s="23" t="s">
        <v>168</v>
      </c>
      <c r="BE79" s="231">
        <f>IF(N79="základní",J79,0)</f>
        <v>0</v>
      </c>
      <c r="BF79" s="231">
        <f>IF(N79="snížená",J79,0)</f>
        <v>0</v>
      </c>
      <c r="BG79" s="231">
        <f>IF(N79="zákl. přenesená",J79,0)</f>
        <v>0</v>
      </c>
      <c r="BH79" s="231">
        <f>IF(N79="sníž. přenesená",J79,0)</f>
        <v>0</v>
      </c>
      <c r="BI79" s="231">
        <f>IF(N79="nulová",J79,0)</f>
        <v>0</v>
      </c>
      <c r="BJ79" s="23" t="s">
        <v>79</v>
      </c>
      <c r="BK79" s="231">
        <f>ROUND(I79*H79,2)</f>
        <v>0</v>
      </c>
      <c r="BL79" s="23" t="s">
        <v>781</v>
      </c>
      <c r="BM79" s="23" t="s">
        <v>782</v>
      </c>
    </row>
    <row r="80" s="1" customFormat="1" ht="16.5" customHeight="1">
      <c r="B80" s="45"/>
      <c r="C80" s="220" t="s">
        <v>81</v>
      </c>
      <c r="D80" s="220" t="s">
        <v>170</v>
      </c>
      <c r="E80" s="221" t="s">
        <v>783</v>
      </c>
      <c r="F80" s="222" t="s">
        <v>784</v>
      </c>
      <c r="G80" s="223" t="s">
        <v>780</v>
      </c>
      <c r="H80" s="224">
        <v>1</v>
      </c>
      <c r="I80" s="225"/>
      <c r="J80" s="226">
        <f>ROUND(I80*H80,2)</f>
        <v>0</v>
      </c>
      <c r="K80" s="222" t="s">
        <v>21</v>
      </c>
      <c r="L80" s="71"/>
      <c r="M80" s="227" t="s">
        <v>21</v>
      </c>
      <c r="N80" s="228" t="s">
        <v>42</v>
      </c>
      <c r="O80" s="46"/>
      <c r="P80" s="229">
        <f>O80*H80</f>
        <v>0</v>
      </c>
      <c r="Q80" s="229">
        <v>0</v>
      </c>
      <c r="R80" s="229">
        <f>Q80*H80</f>
        <v>0</v>
      </c>
      <c r="S80" s="229">
        <v>0</v>
      </c>
      <c r="T80" s="230">
        <f>S80*H80</f>
        <v>0</v>
      </c>
      <c r="AR80" s="23" t="s">
        <v>781</v>
      </c>
      <c r="AT80" s="23" t="s">
        <v>170</v>
      </c>
      <c r="AU80" s="23" t="s">
        <v>79</v>
      </c>
      <c r="AY80" s="23" t="s">
        <v>168</v>
      </c>
      <c r="BE80" s="231">
        <f>IF(N80="základní",J80,0)</f>
        <v>0</v>
      </c>
      <c r="BF80" s="231">
        <f>IF(N80="snížená",J80,0)</f>
        <v>0</v>
      </c>
      <c r="BG80" s="231">
        <f>IF(N80="zákl. přenesená",J80,0)</f>
        <v>0</v>
      </c>
      <c r="BH80" s="231">
        <f>IF(N80="sníž. přenesená",J80,0)</f>
        <v>0</v>
      </c>
      <c r="BI80" s="231">
        <f>IF(N80="nulová",J80,0)</f>
        <v>0</v>
      </c>
      <c r="BJ80" s="23" t="s">
        <v>79</v>
      </c>
      <c r="BK80" s="231">
        <f>ROUND(I80*H80,2)</f>
        <v>0</v>
      </c>
      <c r="BL80" s="23" t="s">
        <v>781</v>
      </c>
      <c r="BM80" s="23" t="s">
        <v>785</v>
      </c>
    </row>
    <row r="81" s="1" customFormat="1" ht="16.5" customHeight="1">
      <c r="B81" s="45"/>
      <c r="C81" s="220" t="s">
        <v>185</v>
      </c>
      <c r="D81" s="220" t="s">
        <v>170</v>
      </c>
      <c r="E81" s="221" t="s">
        <v>786</v>
      </c>
      <c r="F81" s="222" t="s">
        <v>787</v>
      </c>
      <c r="G81" s="223" t="s">
        <v>173</v>
      </c>
      <c r="H81" s="224">
        <v>96</v>
      </c>
      <c r="I81" s="225"/>
      <c r="J81" s="226">
        <f>ROUND(I81*H81,2)</f>
        <v>0</v>
      </c>
      <c r="K81" s="222" t="s">
        <v>21</v>
      </c>
      <c r="L81" s="71"/>
      <c r="M81" s="227" t="s">
        <v>21</v>
      </c>
      <c r="N81" s="228" t="s">
        <v>42</v>
      </c>
      <c r="O81" s="46"/>
      <c r="P81" s="229">
        <f>O81*H81</f>
        <v>0</v>
      </c>
      <c r="Q81" s="229">
        <v>0</v>
      </c>
      <c r="R81" s="229">
        <f>Q81*H81</f>
        <v>0</v>
      </c>
      <c r="S81" s="229">
        <v>0</v>
      </c>
      <c r="T81" s="230">
        <f>S81*H81</f>
        <v>0</v>
      </c>
      <c r="AR81" s="23" t="s">
        <v>781</v>
      </c>
      <c r="AT81" s="23" t="s">
        <v>170</v>
      </c>
      <c r="AU81" s="23" t="s">
        <v>79</v>
      </c>
      <c r="AY81" s="23" t="s">
        <v>168</v>
      </c>
      <c r="BE81" s="231">
        <f>IF(N81="základní",J81,0)</f>
        <v>0</v>
      </c>
      <c r="BF81" s="231">
        <f>IF(N81="snížená",J81,0)</f>
        <v>0</v>
      </c>
      <c r="BG81" s="231">
        <f>IF(N81="zákl. přenesená",J81,0)</f>
        <v>0</v>
      </c>
      <c r="BH81" s="231">
        <f>IF(N81="sníž. přenesená",J81,0)</f>
        <v>0</v>
      </c>
      <c r="BI81" s="231">
        <f>IF(N81="nulová",J81,0)</f>
        <v>0</v>
      </c>
      <c r="BJ81" s="23" t="s">
        <v>79</v>
      </c>
      <c r="BK81" s="231">
        <f>ROUND(I81*H81,2)</f>
        <v>0</v>
      </c>
      <c r="BL81" s="23" t="s">
        <v>781</v>
      </c>
      <c r="BM81" s="23" t="s">
        <v>788</v>
      </c>
    </row>
    <row r="82" s="1" customFormat="1" ht="16.5" customHeight="1">
      <c r="B82" s="45"/>
      <c r="C82" s="220" t="s">
        <v>175</v>
      </c>
      <c r="D82" s="220" t="s">
        <v>170</v>
      </c>
      <c r="E82" s="221" t="s">
        <v>789</v>
      </c>
      <c r="F82" s="222" t="s">
        <v>790</v>
      </c>
      <c r="G82" s="223" t="s">
        <v>205</v>
      </c>
      <c r="H82" s="224">
        <v>30.5</v>
      </c>
      <c r="I82" s="225"/>
      <c r="J82" s="226">
        <f>ROUND(I82*H82,2)</f>
        <v>0</v>
      </c>
      <c r="K82" s="222" t="s">
        <v>21</v>
      </c>
      <c r="L82" s="71"/>
      <c r="M82" s="227" t="s">
        <v>21</v>
      </c>
      <c r="N82" s="228" t="s">
        <v>42</v>
      </c>
      <c r="O82" s="46"/>
      <c r="P82" s="229">
        <f>O82*H82</f>
        <v>0</v>
      </c>
      <c r="Q82" s="229">
        <v>0</v>
      </c>
      <c r="R82" s="229">
        <f>Q82*H82</f>
        <v>0</v>
      </c>
      <c r="S82" s="229">
        <v>0</v>
      </c>
      <c r="T82" s="230">
        <f>S82*H82</f>
        <v>0</v>
      </c>
      <c r="AR82" s="23" t="s">
        <v>781</v>
      </c>
      <c r="AT82" s="23" t="s">
        <v>170</v>
      </c>
      <c r="AU82" s="23" t="s">
        <v>79</v>
      </c>
      <c r="AY82" s="23" t="s">
        <v>168</v>
      </c>
      <c r="BE82" s="231">
        <f>IF(N82="základní",J82,0)</f>
        <v>0</v>
      </c>
      <c r="BF82" s="231">
        <f>IF(N82="snížená",J82,0)</f>
        <v>0</v>
      </c>
      <c r="BG82" s="231">
        <f>IF(N82="zákl. přenesená",J82,0)</f>
        <v>0</v>
      </c>
      <c r="BH82" s="231">
        <f>IF(N82="sníž. přenesená",J82,0)</f>
        <v>0</v>
      </c>
      <c r="BI82" s="231">
        <f>IF(N82="nulová",J82,0)</f>
        <v>0</v>
      </c>
      <c r="BJ82" s="23" t="s">
        <v>79</v>
      </c>
      <c r="BK82" s="231">
        <f>ROUND(I82*H82,2)</f>
        <v>0</v>
      </c>
      <c r="BL82" s="23" t="s">
        <v>781</v>
      </c>
      <c r="BM82" s="23" t="s">
        <v>791</v>
      </c>
    </row>
    <row r="83" s="1" customFormat="1" ht="16.5" customHeight="1">
      <c r="B83" s="45"/>
      <c r="C83" s="220" t="s">
        <v>192</v>
      </c>
      <c r="D83" s="220" t="s">
        <v>170</v>
      </c>
      <c r="E83" s="221" t="s">
        <v>792</v>
      </c>
      <c r="F83" s="222" t="s">
        <v>793</v>
      </c>
      <c r="G83" s="223" t="s">
        <v>173</v>
      </c>
      <c r="H83" s="224">
        <v>96</v>
      </c>
      <c r="I83" s="225"/>
      <c r="J83" s="226">
        <f>ROUND(I83*H83,2)</f>
        <v>0</v>
      </c>
      <c r="K83" s="222" t="s">
        <v>21</v>
      </c>
      <c r="L83" s="71"/>
      <c r="M83" s="227" t="s">
        <v>21</v>
      </c>
      <c r="N83" s="228" t="s">
        <v>42</v>
      </c>
      <c r="O83" s="46"/>
      <c r="P83" s="229">
        <f>O83*H83</f>
        <v>0</v>
      </c>
      <c r="Q83" s="229">
        <v>0</v>
      </c>
      <c r="R83" s="229">
        <f>Q83*H83</f>
        <v>0</v>
      </c>
      <c r="S83" s="229">
        <v>0</v>
      </c>
      <c r="T83" s="230">
        <f>S83*H83</f>
        <v>0</v>
      </c>
      <c r="AR83" s="23" t="s">
        <v>781</v>
      </c>
      <c r="AT83" s="23" t="s">
        <v>170</v>
      </c>
      <c r="AU83" s="23" t="s">
        <v>79</v>
      </c>
      <c r="AY83" s="23" t="s">
        <v>168</v>
      </c>
      <c r="BE83" s="231">
        <f>IF(N83="základní",J83,0)</f>
        <v>0</v>
      </c>
      <c r="BF83" s="231">
        <f>IF(N83="snížená",J83,0)</f>
        <v>0</v>
      </c>
      <c r="BG83" s="231">
        <f>IF(N83="zákl. přenesená",J83,0)</f>
        <v>0</v>
      </c>
      <c r="BH83" s="231">
        <f>IF(N83="sníž. přenesená",J83,0)</f>
        <v>0</v>
      </c>
      <c r="BI83" s="231">
        <f>IF(N83="nulová",J83,0)</f>
        <v>0</v>
      </c>
      <c r="BJ83" s="23" t="s">
        <v>79</v>
      </c>
      <c r="BK83" s="231">
        <f>ROUND(I83*H83,2)</f>
        <v>0</v>
      </c>
      <c r="BL83" s="23" t="s">
        <v>781</v>
      </c>
      <c r="BM83" s="23" t="s">
        <v>794</v>
      </c>
    </row>
    <row r="84" s="1" customFormat="1" ht="16.5" customHeight="1">
      <c r="B84" s="45"/>
      <c r="C84" s="220" t="s">
        <v>198</v>
      </c>
      <c r="D84" s="220" t="s">
        <v>170</v>
      </c>
      <c r="E84" s="221" t="s">
        <v>795</v>
      </c>
      <c r="F84" s="222" t="s">
        <v>796</v>
      </c>
      <c r="G84" s="223" t="s">
        <v>173</v>
      </c>
      <c r="H84" s="224">
        <v>96</v>
      </c>
      <c r="I84" s="225"/>
      <c r="J84" s="226">
        <f>ROUND(I84*H84,2)</f>
        <v>0</v>
      </c>
      <c r="K84" s="222" t="s">
        <v>21</v>
      </c>
      <c r="L84" s="71"/>
      <c r="M84" s="227" t="s">
        <v>21</v>
      </c>
      <c r="N84" s="228" t="s">
        <v>42</v>
      </c>
      <c r="O84" s="46"/>
      <c r="P84" s="229">
        <f>O84*H84</f>
        <v>0</v>
      </c>
      <c r="Q84" s="229">
        <v>0</v>
      </c>
      <c r="R84" s="229">
        <f>Q84*H84</f>
        <v>0</v>
      </c>
      <c r="S84" s="229">
        <v>0</v>
      </c>
      <c r="T84" s="230">
        <f>S84*H84</f>
        <v>0</v>
      </c>
      <c r="AR84" s="23" t="s">
        <v>781</v>
      </c>
      <c r="AT84" s="23" t="s">
        <v>170</v>
      </c>
      <c r="AU84" s="23" t="s">
        <v>79</v>
      </c>
      <c r="AY84" s="23" t="s">
        <v>168</v>
      </c>
      <c r="BE84" s="231">
        <f>IF(N84="základní",J84,0)</f>
        <v>0</v>
      </c>
      <c r="BF84" s="231">
        <f>IF(N84="snížená",J84,0)</f>
        <v>0</v>
      </c>
      <c r="BG84" s="231">
        <f>IF(N84="zákl. přenesená",J84,0)</f>
        <v>0</v>
      </c>
      <c r="BH84" s="231">
        <f>IF(N84="sníž. přenesená",J84,0)</f>
        <v>0</v>
      </c>
      <c r="BI84" s="231">
        <f>IF(N84="nulová",J84,0)</f>
        <v>0</v>
      </c>
      <c r="BJ84" s="23" t="s">
        <v>79</v>
      </c>
      <c r="BK84" s="231">
        <f>ROUND(I84*H84,2)</f>
        <v>0</v>
      </c>
      <c r="BL84" s="23" t="s">
        <v>781</v>
      </c>
      <c r="BM84" s="23" t="s">
        <v>797</v>
      </c>
    </row>
    <row r="85" s="1" customFormat="1" ht="16.5" customHeight="1">
      <c r="B85" s="45"/>
      <c r="C85" s="220" t="s">
        <v>202</v>
      </c>
      <c r="D85" s="220" t="s">
        <v>170</v>
      </c>
      <c r="E85" s="221" t="s">
        <v>798</v>
      </c>
      <c r="F85" s="222" t="s">
        <v>799</v>
      </c>
      <c r="G85" s="223" t="s">
        <v>800</v>
      </c>
      <c r="H85" s="224">
        <v>1</v>
      </c>
      <c r="I85" s="225"/>
      <c r="J85" s="226">
        <f>ROUND(I85*H85,2)</f>
        <v>0</v>
      </c>
      <c r="K85" s="222" t="s">
        <v>21</v>
      </c>
      <c r="L85" s="71"/>
      <c r="M85" s="227" t="s">
        <v>21</v>
      </c>
      <c r="N85" s="228" t="s">
        <v>42</v>
      </c>
      <c r="O85" s="46"/>
      <c r="P85" s="229">
        <f>O85*H85</f>
        <v>0</v>
      </c>
      <c r="Q85" s="229">
        <v>0</v>
      </c>
      <c r="R85" s="229">
        <f>Q85*H85</f>
        <v>0</v>
      </c>
      <c r="S85" s="229">
        <v>0</v>
      </c>
      <c r="T85" s="230">
        <f>S85*H85</f>
        <v>0</v>
      </c>
      <c r="AR85" s="23" t="s">
        <v>781</v>
      </c>
      <c r="AT85" s="23" t="s">
        <v>170</v>
      </c>
      <c r="AU85" s="23" t="s">
        <v>79</v>
      </c>
      <c r="AY85" s="23" t="s">
        <v>168</v>
      </c>
      <c r="BE85" s="231">
        <f>IF(N85="základní",J85,0)</f>
        <v>0</v>
      </c>
      <c r="BF85" s="231">
        <f>IF(N85="snížená",J85,0)</f>
        <v>0</v>
      </c>
      <c r="BG85" s="231">
        <f>IF(N85="zákl. přenesená",J85,0)</f>
        <v>0</v>
      </c>
      <c r="BH85" s="231">
        <f>IF(N85="sníž. přenesená",J85,0)</f>
        <v>0</v>
      </c>
      <c r="BI85" s="231">
        <f>IF(N85="nulová",J85,0)</f>
        <v>0</v>
      </c>
      <c r="BJ85" s="23" t="s">
        <v>79</v>
      </c>
      <c r="BK85" s="231">
        <f>ROUND(I85*H85,2)</f>
        <v>0</v>
      </c>
      <c r="BL85" s="23" t="s">
        <v>781</v>
      </c>
      <c r="BM85" s="23" t="s">
        <v>801</v>
      </c>
    </row>
    <row r="86" s="1" customFormat="1" ht="16.5" customHeight="1">
      <c r="B86" s="45"/>
      <c r="C86" s="220" t="s">
        <v>208</v>
      </c>
      <c r="D86" s="220" t="s">
        <v>170</v>
      </c>
      <c r="E86" s="221" t="s">
        <v>802</v>
      </c>
      <c r="F86" s="222" t="s">
        <v>803</v>
      </c>
      <c r="G86" s="223" t="s">
        <v>800</v>
      </c>
      <c r="H86" s="224">
        <v>1</v>
      </c>
      <c r="I86" s="225"/>
      <c r="J86" s="226">
        <f>ROUND(I86*H86,2)</f>
        <v>0</v>
      </c>
      <c r="K86" s="222" t="s">
        <v>21</v>
      </c>
      <c r="L86" s="71"/>
      <c r="M86" s="227" t="s">
        <v>21</v>
      </c>
      <c r="N86" s="228" t="s">
        <v>42</v>
      </c>
      <c r="O86" s="46"/>
      <c r="P86" s="229">
        <f>O86*H86</f>
        <v>0</v>
      </c>
      <c r="Q86" s="229">
        <v>0</v>
      </c>
      <c r="R86" s="229">
        <f>Q86*H86</f>
        <v>0</v>
      </c>
      <c r="S86" s="229">
        <v>0</v>
      </c>
      <c r="T86" s="230">
        <f>S86*H86</f>
        <v>0</v>
      </c>
      <c r="AR86" s="23" t="s">
        <v>781</v>
      </c>
      <c r="AT86" s="23" t="s">
        <v>170</v>
      </c>
      <c r="AU86" s="23" t="s">
        <v>79</v>
      </c>
      <c r="AY86" s="23" t="s">
        <v>168</v>
      </c>
      <c r="BE86" s="231">
        <f>IF(N86="základní",J86,0)</f>
        <v>0</v>
      </c>
      <c r="BF86" s="231">
        <f>IF(N86="snížená",J86,0)</f>
        <v>0</v>
      </c>
      <c r="BG86" s="231">
        <f>IF(N86="zákl. přenesená",J86,0)</f>
        <v>0</v>
      </c>
      <c r="BH86" s="231">
        <f>IF(N86="sníž. přenesená",J86,0)</f>
        <v>0</v>
      </c>
      <c r="BI86" s="231">
        <f>IF(N86="nulová",J86,0)</f>
        <v>0</v>
      </c>
      <c r="BJ86" s="23" t="s">
        <v>79</v>
      </c>
      <c r="BK86" s="231">
        <f>ROUND(I86*H86,2)</f>
        <v>0</v>
      </c>
      <c r="BL86" s="23" t="s">
        <v>781</v>
      </c>
      <c r="BM86" s="23" t="s">
        <v>804</v>
      </c>
    </row>
    <row r="87" s="1" customFormat="1" ht="16.5" customHeight="1">
      <c r="B87" s="45"/>
      <c r="C87" s="220" t="s">
        <v>212</v>
      </c>
      <c r="D87" s="220" t="s">
        <v>170</v>
      </c>
      <c r="E87" s="221" t="s">
        <v>805</v>
      </c>
      <c r="F87" s="222" t="s">
        <v>806</v>
      </c>
      <c r="G87" s="223" t="s">
        <v>800</v>
      </c>
      <c r="H87" s="224">
        <v>1</v>
      </c>
      <c r="I87" s="225"/>
      <c r="J87" s="226">
        <f>ROUND(I87*H87,2)</f>
        <v>0</v>
      </c>
      <c r="K87" s="222" t="s">
        <v>21</v>
      </c>
      <c r="L87" s="71"/>
      <c r="M87" s="227" t="s">
        <v>21</v>
      </c>
      <c r="N87" s="228" t="s">
        <v>42</v>
      </c>
      <c r="O87" s="46"/>
      <c r="P87" s="229">
        <f>O87*H87</f>
        <v>0</v>
      </c>
      <c r="Q87" s="229">
        <v>0</v>
      </c>
      <c r="R87" s="229">
        <f>Q87*H87</f>
        <v>0</v>
      </c>
      <c r="S87" s="229">
        <v>0</v>
      </c>
      <c r="T87" s="230">
        <f>S87*H87</f>
        <v>0</v>
      </c>
      <c r="AR87" s="23" t="s">
        <v>781</v>
      </c>
      <c r="AT87" s="23" t="s">
        <v>170</v>
      </c>
      <c r="AU87" s="23" t="s">
        <v>79</v>
      </c>
      <c r="AY87" s="23" t="s">
        <v>168</v>
      </c>
      <c r="BE87" s="231">
        <f>IF(N87="základní",J87,0)</f>
        <v>0</v>
      </c>
      <c r="BF87" s="231">
        <f>IF(N87="snížená",J87,0)</f>
        <v>0</v>
      </c>
      <c r="BG87" s="231">
        <f>IF(N87="zákl. přenesená",J87,0)</f>
        <v>0</v>
      </c>
      <c r="BH87" s="231">
        <f>IF(N87="sníž. přenesená",J87,0)</f>
        <v>0</v>
      </c>
      <c r="BI87" s="231">
        <f>IF(N87="nulová",J87,0)</f>
        <v>0</v>
      </c>
      <c r="BJ87" s="23" t="s">
        <v>79</v>
      </c>
      <c r="BK87" s="231">
        <f>ROUND(I87*H87,2)</f>
        <v>0</v>
      </c>
      <c r="BL87" s="23" t="s">
        <v>781</v>
      </c>
      <c r="BM87" s="23" t="s">
        <v>807</v>
      </c>
    </row>
    <row r="88" s="1" customFormat="1" ht="16.5" customHeight="1">
      <c r="B88" s="45"/>
      <c r="C88" s="220" t="s">
        <v>217</v>
      </c>
      <c r="D88" s="220" t="s">
        <v>170</v>
      </c>
      <c r="E88" s="221" t="s">
        <v>808</v>
      </c>
      <c r="F88" s="222" t="s">
        <v>809</v>
      </c>
      <c r="G88" s="223" t="s">
        <v>195</v>
      </c>
      <c r="H88" s="224">
        <v>39</v>
      </c>
      <c r="I88" s="225"/>
      <c r="J88" s="226">
        <f>ROUND(I88*H88,2)</f>
        <v>0</v>
      </c>
      <c r="K88" s="222" t="s">
        <v>21</v>
      </c>
      <c r="L88" s="71"/>
      <c r="M88" s="227" t="s">
        <v>21</v>
      </c>
      <c r="N88" s="228" t="s">
        <v>42</v>
      </c>
      <c r="O88" s="46"/>
      <c r="P88" s="229">
        <f>O88*H88</f>
        <v>0</v>
      </c>
      <c r="Q88" s="229">
        <v>0</v>
      </c>
      <c r="R88" s="229">
        <f>Q88*H88</f>
        <v>0</v>
      </c>
      <c r="S88" s="229">
        <v>0</v>
      </c>
      <c r="T88" s="230">
        <f>S88*H88</f>
        <v>0</v>
      </c>
      <c r="AR88" s="23" t="s">
        <v>781</v>
      </c>
      <c r="AT88" s="23" t="s">
        <v>170</v>
      </c>
      <c r="AU88" s="23" t="s">
        <v>79</v>
      </c>
      <c r="AY88" s="23" t="s">
        <v>168</v>
      </c>
      <c r="BE88" s="231">
        <f>IF(N88="základní",J88,0)</f>
        <v>0</v>
      </c>
      <c r="BF88" s="231">
        <f>IF(N88="snížená",J88,0)</f>
        <v>0</v>
      </c>
      <c r="BG88" s="231">
        <f>IF(N88="zákl. přenesená",J88,0)</f>
        <v>0</v>
      </c>
      <c r="BH88" s="231">
        <f>IF(N88="sníž. přenesená",J88,0)</f>
        <v>0</v>
      </c>
      <c r="BI88" s="231">
        <f>IF(N88="nulová",J88,0)</f>
        <v>0</v>
      </c>
      <c r="BJ88" s="23" t="s">
        <v>79</v>
      </c>
      <c r="BK88" s="231">
        <f>ROUND(I88*H88,2)</f>
        <v>0</v>
      </c>
      <c r="BL88" s="23" t="s">
        <v>781</v>
      </c>
      <c r="BM88" s="23" t="s">
        <v>810</v>
      </c>
    </row>
    <row r="89" s="1" customFormat="1" ht="16.5" customHeight="1">
      <c r="B89" s="45"/>
      <c r="C89" s="220" t="s">
        <v>222</v>
      </c>
      <c r="D89" s="220" t="s">
        <v>170</v>
      </c>
      <c r="E89" s="221" t="s">
        <v>811</v>
      </c>
      <c r="F89" s="222" t="s">
        <v>812</v>
      </c>
      <c r="G89" s="223" t="s">
        <v>173</v>
      </c>
      <c r="H89" s="224">
        <v>100</v>
      </c>
      <c r="I89" s="225"/>
      <c r="J89" s="226">
        <f>ROUND(I89*H89,2)</f>
        <v>0</v>
      </c>
      <c r="K89" s="222" t="s">
        <v>21</v>
      </c>
      <c r="L89" s="71"/>
      <c r="M89" s="227" t="s">
        <v>21</v>
      </c>
      <c r="N89" s="228" t="s">
        <v>42</v>
      </c>
      <c r="O89" s="46"/>
      <c r="P89" s="229">
        <f>O89*H89</f>
        <v>0</v>
      </c>
      <c r="Q89" s="229">
        <v>0</v>
      </c>
      <c r="R89" s="229">
        <f>Q89*H89</f>
        <v>0</v>
      </c>
      <c r="S89" s="229">
        <v>0</v>
      </c>
      <c r="T89" s="230">
        <f>S89*H89</f>
        <v>0</v>
      </c>
      <c r="AR89" s="23" t="s">
        <v>781</v>
      </c>
      <c r="AT89" s="23" t="s">
        <v>170</v>
      </c>
      <c r="AU89" s="23" t="s">
        <v>79</v>
      </c>
      <c r="AY89" s="23" t="s">
        <v>168</v>
      </c>
      <c r="BE89" s="231">
        <f>IF(N89="základní",J89,0)</f>
        <v>0</v>
      </c>
      <c r="BF89" s="231">
        <f>IF(N89="snížená",J89,0)</f>
        <v>0</v>
      </c>
      <c r="BG89" s="231">
        <f>IF(N89="zákl. přenesená",J89,0)</f>
        <v>0</v>
      </c>
      <c r="BH89" s="231">
        <f>IF(N89="sníž. přenesená",J89,0)</f>
        <v>0</v>
      </c>
      <c r="BI89" s="231">
        <f>IF(N89="nulová",J89,0)</f>
        <v>0</v>
      </c>
      <c r="BJ89" s="23" t="s">
        <v>79</v>
      </c>
      <c r="BK89" s="231">
        <f>ROUND(I89*H89,2)</f>
        <v>0</v>
      </c>
      <c r="BL89" s="23" t="s">
        <v>781</v>
      </c>
      <c r="BM89" s="23" t="s">
        <v>813</v>
      </c>
    </row>
    <row r="90" s="1" customFormat="1" ht="16.5" customHeight="1">
      <c r="B90" s="45"/>
      <c r="C90" s="220" t="s">
        <v>227</v>
      </c>
      <c r="D90" s="220" t="s">
        <v>170</v>
      </c>
      <c r="E90" s="221" t="s">
        <v>814</v>
      </c>
      <c r="F90" s="222" t="s">
        <v>815</v>
      </c>
      <c r="G90" s="223" t="s">
        <v>800</v>
      </c>
      <c r="H90" s="224">
        <v>1</v>
      </c>
      <c r="I90" s="225"/>
      <c r="J90" s="226">
        <f>ROUND(I90*H90,2)</f>
        <v>0</v>
      </c>
      <c r="K90" s="222" t="s">
        <v>21</v>
      </c>
      <c r="L90" s="71"/>
      <c r="M90" s="227" t="s">
        <v>21</v>
      </c>
      <c r="N90" s="228" t="s">
        <v>42</v>
      </c>
      <c r="O90" s="46"/>
      <c r="P90" s="229">
        <f>O90*H90</f>
        <v>0</v>
      </c>
      <c r="Q90" s="229">
        <v>0</v>
      </c>
      <c r="R90" s="229">
        <f>Q90*H90</f>
        <v>0</v>
      </c>
      <c r="S90" s="229">
        <v>0</v>
      </c>
      <c r="T90" s="230">
        <f>S90*H90</f>
        <v>0</v>
      </c>
      <c r="AR90" s="23" t="s">
        <v>781</v>
      </c>
      <c r="AT90" s="23" t="s">
        <v>170</v>
      </c>
      <c r="AU90" s="23" t="s">
        <v>79</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781</v>
      </c>
      <c r="BM90" s="23" t="s">
        <v>816</v>
      </c>
    </row>
    <row r="91" s="1" customFormat="1" ht="16.5" customHeight="1">
      <c r="B91" s="45"/>
      <c r="C91" s="220" t="s">
        <v>232</v>
      </c>
      <c r="D91" s="220" t="s">
        <v>170</v>
      </c>
      <c r="E91" s="221" t="s">
        <v>817</v>
      </c>
      <c r="F91" s="222" t="s">
        <v>818</v>
      </c>
      <c r="G91" s="223" t="s">
        <v>800</v>
      </c>
      <c r="H91" s="224">
        <v>1</v>
      </c>
      <c r="I91" s="225"/>
      <c r="J91" s="226">
        <f>ROUND(I91*H91,2)</f>
        <v>0</v>
      </c>
      <c r="K91" s="222" t="s">
        <v>21</v>
      </c>
      <c r="L91" s="71"/>
      <c r="M91" s="227" t="s">
        <v>21</v>
      </c>
      <c r="N91" s="228" t="s">
        <v>42</v>
      </c>
      <c r="O91" s="46"/>
      <c r="P91" s="229">
        <f>O91*H91</f>
        <v>0</v>
      </c>
      <c r="Q91" s="229">
        <v>0</v>
      </c>
      <c r="R91" s="229">
        <f>Q91*H91</f>
        <v>0</v>
      </c>
      <c r="S91" s="229">
        <v>0</v>
      </c>
      <c r="T91" s="230">
        <f>S91*H91</f>
        <v>0</v>
      </c>
      <c r="AR91" s="23" t="s">
        <v>781</v>
      </c>
      <c r="AT91" s="23" t="s">
        <v>170</v>
      </c>
      <c r="AU91" s="23" t="s">
        <v>79</v>
      </c>
      <c r="AY91" s="23" t="s">
        <v>168</v>
      </c>
      <c r="BE91" s="231">
        <f>IF(N91="základní",J91,0)</f>
        <v>0</v>
      </c>
      <c r="BF91" s="231">
        <f>IF(N91="snížená",J91,0)</f>
        <v>0</v>
      </c>
      <c r="BG91" s="231">
        <f>IF(N91="zákl. přenesená",J91,0)</f>
        <v>0</v>
      </c>
      <c r="BH91" s="231">
        <f>IF(N91="sníž. přenesená",J91,0)</f>
        <v>0</v>
      </c>
      <c r="BI91" s="231">
        <f>IF(N91="nulová",J91,0)</f>
        <v>0</v>
      </c>
      <c r="BJ91" s="23" t="s">
        <v>79</v>
      </c>
      <c r="BK91" s="231">
        <f>ROUND(I91*H91,2)</f>
        <v>0</v>
      </c>
      <c r="BL91" s="23" t="s">
        <v>781</v>
      </c>
      <c r="BM91" s="23" t="s">
        <v>819</v>
      </c>
    </row>
    <row r="92" s="1" customFormat="1" ht="16.5" customHeight="1">
      <c r="B92" s="45"/>
      <c r="C92" s="220" t="s">
        <v>239</v>
      </c>
      <c r="D92" s="220" t="s">
        <v>170</v>
      </c>
      <c r="E92" s="221" t="s">
        <v>820</v>
      </c>
      <c r="F92" s="222" t="s">
        <v>821</v>
      </c>
      <c r="G92" s="223" t="s">
        <v>800</v>
      </c>
      <c r="H92" s="224">
        <v>1</v>
      </c>
      <c r="I92" s="225"/>
      <c r="J92" s="226">
        <f>ROUND(I92*H92,2)</f>
        <v>0</v>
      </c>
      <c r="K92" s="222" t="s">
        <v>21</v>
      </c>
      <c r="L92" s="71"/>
      <c r="M92" s="227" t="s">
        <v>21</v>
      </c>
      <c r="N92" s="228" t="s">
        <v>42</v>
      </c>
      <c r="O92" s="46"/>
      <c r="P92" s="229">
        <f>O92*H92</f>
        <v>0</v>
      </c>
      <c r="Q92" s="229">
        <v>0</v>
      </c>
      <c r="R92" s="229">
        <f>Q92*H92</f>
        <v>0</v>
      </c>
      <c r="S92" s="229">
        <v>0</v>
      </c>
      <c r="T92" s="230">
        <f>S92*H92</f>
        <v>0</v>
      </c>
      <c r="AR92" s="23" t="s">
        <v>781</v>
      </c>
      <c r="AT92" s="23" t="s">
        <v>170</v>
      </c>
      <c r="AU92" s="23" t="s">
        <v>79</v>
      </c>
      <c r="AY92" s="23" t="s">
        <v>168</v>
      </c>
      <c r="BE92" s="231">
        <f>IF(N92="základní",J92,0)</f>
        <v>0</v>
      </c>
      <c r="BF92" s="231">
        <f>IF(N92="snížená",J92,0)</f>
        <v>0</v>
      </c>
      <c r="BG92" s="231">
        <f>IF(N92="zákl. přenesená",J92,0)</f>
        <v>0</v>
      </c>
      <c r="BH92" s="231">
        <f>IF(N92="sníž. přenesená",J92,0)</f>
        <v>0</v>
      </c>
      <c r="BI92" s="231">
        <f>IF(N92="nulová",J92,0)</f>
        <v>0</v>
      </c>
      <c r="BJ92" s="23" t="s">
        <v>79</v>
      </c>
      <c r="BK92" s="231">
        <f>ROUND(I92*H92,2)</f>
        <v>0</v>
      </c>
      <c r="BL92" s="23" t="s">
        <v>781</v>
      </c>
      <c r="BM92" s="23" t="s">
        <v>822</v>
      </c>
    </row>
    <row r="93" s="1" customFormat="1" ht="16.5" customHeight="1">
      <c r="B93" s="45"/>
      <c r="C93" s="220" t="s">
        <v>10</v>
      </c>
      <c r="D93" s="220" t="s">
        <v>170</v>
      </c>
      <c r="E93" s="221" t="s">
        <v>823</v>
      </c>
      <c r="F93" s="222" t="s">
        <v>824</v>
      </c>
      <c r="G93" s="223" t="s">
        <v>800</v>
      </c>
      <c r="H93" s="224">
        <v>1</v>
      </c>
      <c r="I93" s="225"/>
      <c r="J93" s="226">
        <f>ROUND(I93*H93,2)</f>
        <v>0</v>
      </c>
      <c r="K93" s="222" t="s">
        <v>21</v>
      </c>
      <c r="L93" s="71"/>
      <c r="M93" s="227" t="s">
        <v>21</v>
      </c>
      <c r="N93" s="228" t="s">
        <v>42</v>
      </c>
      <c r="O93" s="46"/>
      <c r="P93" s="229">
        <f>O93*H93</f>
        <v>0</v>
      </c>
      <c r="Q93" s="229">
        <v>0</v>
      </c>
      <c r="R93" s="229">
        <f>Q93*H93</f>
        <v>0</v>
      </c>
      <c r="S93" s="229">
        <v>0</v>
      </c>
      <c r="T93" s="230">
        <f>S93*H93</f>
        <v>0</v>
      </c>
      <c r="AR93" s="23" t="s">
        <v>781</v>
      </c>
      <c r="AT93" s="23" t="s">
        <v>170</v>
      </c>
      <c r="AU93" s="23" t="s">
        <v>79</v>
      </c>
      <c r="AY93" s="23" t="s">
        <v>168</v>
      </c>
      <c r="BE93" s="231">
        <f>IF(N93="základní",J93,0)</f>
        <v>0</v>
      </c>
      <c r="BF93" s="231">
        <f>IF(N93="snížená",J93,0)</f>
        <v>0</v>
      </c>
      <c r="BG93" s="231">
        <f>IF(N93="zákl. přenesená",J93,0)</f>
        <v>0</v>
      </c>
      <c r="BH93" s="231">
        <f>IF(N93="sníž. přenesená",J93,0)</f>
        <v>0</v>
      </c>
      <c r="BI93" s="231">
        <f>IF(N93="nulová",J93,0)</f>
        <v>0</v>
      </c>
      <c r="BJ93" s="23" t="s">
        <v>79</v>
      </c>
      <c r="BK93" s="231">
        <f>ROUND(I93*H93,2)</f>
        <v>0</v>
      </c>
      <c r="BL93" s="23" t="s">
        <v>781</v>
      </c>
      <c r="BM93" s="23" t="s">
        <v>825</v>
      </c>
    </row>
    <row r="94" s="1" customFormat="1" ht="16.5" customHeight="1">
      <c r="B94" s="45"/>
      <c r="C94" s="220" t="s">
        <v>249</v>
      </c>
      <c r="D94" s="220" t="s">
        <v>170</v>
      </c>
      <c r="E94" s="221" t="s">
        <v>826</v>
      </c>
      <c r="F94" s="222" t="s">
        <v>827</v>
      </c>
      <c r="G94" s="223" t="s">
        <v>800</v>
      </c>
      <c r="H94" s="224">
        <v>1</v>
      </c>
      <c r="I94" s="225"/>
      <c r="J94" s="226">
        <f>ROUND(I94*H94,2)</f>
        <v>0</v>
      </c>
      <c r="K94" s="222" t="s">
        <v>21</v>
      </c>
      <c r="L94" s="71"/>
      <c r="M94" s="227" t="s">
        <v>21</v>
      </c>
      <c r="N94" s="228" t="s">
        <v>42</v>
      </c>
      <c r="O94" s="46"/>
      <c r="P94" s="229">
        <f>O94*H94</f>
        <v>0</v>
      </c>
      <c r="Q94" s="229">
        <v>0</v>
      </c>
      <c r="R94" s="229">
        <f>Q94*H94</f>
        <v>0</v>
      </c>
      <c r="S94" s="229">
        <v>0</v>
      </c>
      <c r="T94" s="230">
        <f>S94*H94</f>
        <v>0</v>
      </c>
      <c r="AR94" s="23" t="s">
        <v>781</v>
      </c>
      <c r="AT94" s="23" t="s">
        <v>170</v>
      </c>
      <c r="AU94" s="23" t="s">
        <v>79</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781</v>
      </c>
      <c r="BM94" s="23" t="s">
        <v>828</v>
      </c>
    </row>
    <row r="95" s="1" customFormat="1" ht="16.5" customHeight="1">
      <c r="B95" s="45"/>
      <c r="C95" s="220" t="s">
        <v>253</v>
      </c>
      <c r="D95" s="220" t="s">
        <v>170</v>
      </c>
      <c r="E95" s="221" t="s">
        <v>829</v>
      </c>
      <c r="F95" s="222" t="s">
        <v>830</v>
      </c>
      <c r="G95" s="223" t="s">
        <v>780</v>
      </c>
      <c r="H95" s="224">
        <v>1</v>
      </c>
      <c r="I95" s="225"/>
      <c r="J95" s="226">
        <f>ROUND(I95*H95,2)</f>
        <v>0</v>
      </c>
      <c r="K95" s="222" t="s">
        <v>21</v>
      </c>
      <c r="L95" s="71"/>
      <c r="M95" s="227" t="s">
        <v>21</v>
      </c>
      <c r="N95" s="270" t="s">
        <v>42</v>
      </c>
      <c r="O95" s="268"/>
      <c r="P95" s="271">
        <f>O95*H95</f>
        <v>0</v>
      </c>
      <c r="Q95" s="271">
        <v>0</v>
      </c>
      <c r="R95" s="271">
        <f>Q95*H95</f>
        <v>0</v>
      </c>
      <c r="S95" s="271">
        <v>0</v>
      </c>
      <c r="T95" s="272">
        <f>S95*H95</f>
        <v>0</v>
      </c>
      <c r="AR95" s="23" t="s">
        <v>781</v>
      </c>
      <c r="AT95" s="23" t="s">
        <v>170</v>
      </c>
      <c r="AU95" s="23" t="s">
        <v>79</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781</v>
      </c>
      <c r="BM95" s="23" t="s">
        <v>831</v>
      </c>
    </row>
    <row r="96" s="1" customFormat="1" ht="6.96" customHeight="1">
      <c r="B96" s="66"/>
      <c r="C96" s="67"/>
      <c r="D96" s="67"/>
      <c r="E96" s="67"/>
      <c r="F96" s="67"/>
      <c r="G96" s="67"/>
      <c r="H96" s="67"/>
      <c r="I96" s="165"/>
      <c r="J96" s="67"/>
      <c r="K96" s="67"/>
      <c r="L96" s="71"/>
    </row>
  </sheetData>
  <sheetProtection sheet="1" autoFilter="0" formatColumns="0" formatRows="0" objects="1" scenarios="1" spinCount="100000" saltValue="X2sNccBXnZ0wxUSCEW/YA1yJ5qoLIrADHI73I+y2J4wy5T6Trj24EDg8MAiZ5LutAc8SReo+AT9i+ZzjWNzINQ==" hashValue="eEF4kTPtaTpDR0hMukv5WkVxjY+gCiuaDCVhim2Hu4gZNW8t6lV/NkzzlQ1jiXJqF19EJyUhYc/M/V0SkHQhGQ==" algorithmName="SHA-512" password="CC35"/>
  <autoFilter ref="C76:K95"/>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90</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832</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ROUND(J85,2)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ROUND(SUM(BE85:BE164), 2)</f>
        <v>0</v>
      </c>
      <c r="G30" s="46"/>
      <c r="H30" s="46"/>
      <c r="I30" s="157">
        <v>0.20999999999999999</v>
      </c>
      <c r="J30" s="156">
        <f>ROUND(ROUND((SUM(BE85:BE164)), 2)*I30, 2)</f>
        <v>0</v>
      </c>
      <c r="K30" s="50"/>
    </row>
    <row r="31" s="1" customFormat="1" ht="14.4" customHeight="1">
      <c r="B31" s="45"/>
      <c r="C31" s="46"/>
      <c r="D31" s="46"/>
      <c r="E31" s="54" t="s">
        <v>43</v>
      </c>
      <c r="F31" s="156">
        <f>ROUND(SUM(BF85:BF164), 2)</f>
        <v>0</v>
      </c>
      <c r="G31" s="46"/>
      <c r="H31" s="46"/>
      <c r="I31" s="157">
        <v>0.14999999999999999</v>
      </c>
      <c r="J31" s="156">
        <f>ROUND(ROUND((SUM(BF85:BF164)), 2)*I31, 2)</f>
        <v>0</v>
      </c>
      <c r="K31" s="50"/>
    </row>
    <row r="32" hidden="1" s="1" customFormat="1" ht="14.4" customHeight="1">
      <c r="B32" s="45"/>
      <c r="C32" s="46"/>
      <c r="D32" s="46"/>
      <c r="E32" s="54" t="s">
        <v>44</v>
      </c>
      <c r="F32" s="156">
        <f>ROUND(SUM(BG85:BG164), 2)</f>
        <v>0</v>
      </c>
      <c r="G32" s="46"/>
      <c r="H32" s="46"/>
      <c r="I32" s="157">
        <v>0.20999999999999999</v>
      </c>
      <c r="J32" s="156">
        <v>0</v>
      </c>
      <c r="K32" s="50"/>
    </row>
    <row r="33" hidden="1" s="1" customFormat="1" ht="14.4" customHeight="1">
      <c r="B33" s="45"/>
      <c r="C33" s="46"/>
      <c r="D33" s="46"/>
      <c r="E33" s="54" t="s">
        <v>45</v>
      </c>
      <c r="F33" s="156">
        <f>ROUND(SUM(BH85:BH164), 2)</f>
        <v>0</v>
      </c>
      <c r="G33" s="46"/>
      <c r="H33" s="46"/>
      <c r="I33" s="157">
        <v>0.14999999999999999</v>
      </c>
      <c r="J33" s="156">
        <v>0</v>
      </c>
      <c r="K33" s="50"/>
    </row>
    <row r="34" hidden="1" s="1" customFormat="1" ht="14.4" customHeight="1">
      <c r="B34" s="45"/>
      <c r="C34" s="46"/>
      <c r="D34" s="46"/>
      <c r="E34" s="54" t="s">
        <v>46</v>
      </c>
      <c r="F34" s="156">
        <f>ROUND(SUM(BI85:BI164),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SO 300 - Otevřené sezení</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Praha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J85</f>
        <v>0</v>
      </c>
      <c r="K56" s="50"/>
      <c r="AU56" s="23" t="s">
        <v>145</v>
      </c>
    </row>
    <row r="57" s="7" customFormat="1" ht="24.96" customHeight="1">
      <c r="B57" s="176"/>
      <c r="C57" s="177"/>
      <c r="D57" s="178" t="s">
        <v>146</v>
      </c>
      <c r="E57" s="179"/>
      <c r="F57" s="179"/>
      <c r="G57" s="179"/>
      <c r="H57" s="179"/>
      <c r="I57" s="180"/>
      <c r="J57" s="181">
        <f>J86</f>
        <v>0</v>
      </c>
      <c r="K57" s="182"/>
    </row>
    <row r="58" s="8" customFormat="1" ht="19.92" customHeight="1">
      <c r="B58" s="183"/>
      <c r="C58" s="184"/>
      <c r="D58" s="185" t="s">
        <v>147</v>
      </c>
      <c r="E58" s="186"/>
      <c r="F58" s="186"/>
      <c r="G58" s="186"/>
      <c r="H58" s="186"/>
      <c r="I58" s="187"/>
      <c r="J58" s="188">
        <f>J87</f>
        <v>0</v>
      </c>
      <c r="K58" s="189"/>
    </row>
    <row r="59" s="8" customFormat="1" ht="19.92" customHeight="1">
      <c r="B59" s="183"/>
      <c r="C59" s="184"/>
      <c r="D59" s="185" t="s">
        <v>376</v>
      </c>
      <c r="E59" s="186"/>
      <c r="F59" s="186"/>
      <c r="G59" s="186"/>
      <c r="H59" s="186"/>
      <c r="I59" s="187"/>
      <c r="J59" s="188">
        <f>J113</f>
        <v>0</v>
      </c>
      <c r="K59" s="189"/>
    </row>
    <row r="60" s="8" customFormat="1" ht="19.92" customHeight="1">
      <c r="B60" s="183"/>
      <c r="C60" s="184"/>
      <c r="D60" s="185" t="s">
        <v>377</v>
      </c>
      <c r="E60" s="186"/>
      <c r="F60" s="186"/>
      <c r="G60" s="186"/>
      <c r="H60" s="186"/>
      <c r="I60" s="187"/>
      <c r="J60" s="188">
        <f>J130</f>
        <v>0</v>
      </c>
      <c r="K60" s="189"/>
    </row>
    <row r="61" s="8" customFormat="1" ht="19.92" customHeight="1">
      <c r="B61" s="183"/>
      <c r="C61" s="184"/>
      <c r="D61" s="185" t="s">
        <v>151</v>
      </c>
      <c r="E61" s="186"/>
      <c r="F61" s="186"/>
      <c r="G61" s="186"/>
      <c r="H61" s="186"/>
      <c r="I61" s="187"/>
      <c r="J61" s="188">
        <f>J145</f>
        <v>0</v>
      </c>
      <c r="K61" s="189"/>
    </row>
    <row r="62" s="7" customFormat="1" ht="24.96" customHeight="1">
      <c r="B62" s="176"/>
      <c r="C62" s="177"/>
      <c r="D62" s="178" t="s">
        <v>380</v>
      </c>
      <c r="E62" s="179"/>
      <c r="F62" s="179"/>
      <c r="G62" s="179"/>
      <c r="H62" s="179"/>
      <c r="I62" s="180"/>
      <c r="J62" s="181">
        <f>J148</f>
        <v>0</v>
      </c>
      <c r="K62" s="182"/>
    </row>
    <row r="63" s="8" customFormat="1" ht="19.92" customHeight="1">
      <c r="B63" s="183"/>
      <c r="C63" s="184"/>
      <c r="D63" s="185" t="s">
        <v>385</v>
      </c>
      <c r="E63" s="186"/>
      <c r="F63" s="186"/>
      <c r="G63" s="186"/>
      <c r="H63" s="186"/>
      <c r="I63" s="187"/>
      <c r="J63" s="188">
        <f>J149</f>
        <v>0</v>
      </c>
      <c r="K63" s="189"/>
    </row>
    <row r="64" s="8" customFormat="1" ht="19.92" customHeight="1">
      <c r="B64" s="183"/>
      <c r="C64" s="184"/>
      <c r="D64" s="185" t="s">
        <v>833</v>
      </c>
      <c r="E64" s="186"/>
      <c r="F64" s="186"/>
      <c r="G64" s="186"/>
      <c r="H64" s="186"/>
      <c r="I64" s="187"/>
      <c r="J64" s="188">
        <f>J156</f>
        <v>0</v>
      </c>
      <c r="K64" s="189"/>
    </row>
    <row r="65" s="8" customFormat="1" ht="19.92" customHeight="1">
      <c r="B65" s="183"/>
      <c r="C65" s="184"/>
      <c r="D65" s="185" t="s">
        <v>834</v>
      </c>
      <c r="E65" s="186"/>
      <c r="F65" s="186"/>
      <c r="G65" s="186"/>
      <c r="H65" s="186"/>
      <c r="I65" s="187"/>
      <c r="J65" s="188">
        <f>J161</f>
        <v>0</v>
      </c>
      <c r="K65" s="189"/>
    </row>
    <row r="66" s="1" customFormat="1" ht="21.84" customHeight="1">
      <c r="B66" s="45"/>
      <c r="C66" s="46"/>
      <c r="D66" s="46"/>
      <c r="E66" s="46"/>
      <c r="F66" s="46"/>
      <c r="G66" s="46"/>
      <c r="H66" s="46"/>
      <c r="I66" s="143"/>
      <c r="J66" s="46"/>
      <c r="K66" s="50"/>
    </row>
    <row r="67" s="1" customFormat="1" ht="6.96" customHeight="1">
      <c r="B67" s="66"/>
      <c r="C67" s="67"/>
      <c r="D67" s="67"/>
      <c r="E67" s="67"/>
      <c r="F67" s="67"/>
      <c r="G67" s="67"/>
      <c r="H67" s="67"/>
      <c r="I67" s="165"/>
      <c r="J67" s="67"/>
      <c r="K67" s="68"/>
    </row>
    <row r="71" s="1" customFormat="1" ht="6.96" customHeight="1">
      <c r="B71" s="69"/>
      <c r="C71" s="70"/>
      <c r="D71" s="70"/>
      <c r="E71" s="70"/>
      <c r="F71" s="70"/>
      <c r="G71" s="70"/>
      <c r="H71" s="70"/>
      <c r="I71" s="168"/>
      <c r="J71" s="70"/>
      <c r="K71" s="70"/>
      <c r="L71" s="71"/>
    </row>
    <row r="72" s="1" customFormat="1" ht="36.96" customHeight="1">
      <c r="B72" s="45"/>
      <c r="C72" s="72" t="s">
        <v>152</v>
      </c>
      <c r="D72" s="73"/>
      <c r="E72" s="73"/>
      <c r="F72" s="73"/>
      <c r="G72" s="73"/>
      <c r="H72" s="73"/>
      <c r="I72" s="190"/>
      <c r="J72" s="73"/>
      <c r="K72" s="73"/>
      <c r="L72" s="71"/>
    </row>
    <row r="73" s="1" customFormat="1" ht="6.96" customHeight="1">
      <c r="B73" s="45"/>
      <c r="C73" s="73"/>
      <c r="D73" s="73"/>
      <c r="E73" s="73"/>
      <c r="F73" s="73"/>
      <c r="G73" s="73"/>
      <c r="H73" s="73"/>
      <c r="I73" s="190"/>
      <c r="J73" s="73"/>
      <c r="K73" s="73"/>
      <c r="L73" s="71"/>
    </row>
    <row r="74" s="1" customFormat="1" ht="14.4" customHeight="1">
      <c r="B74" s="45"/>
      <c r="C74" s="75" t="s">
        <v>18</v>
      </c>
      <c r="D74" s="73"/>
      <c r="E74" s="73"/>
      <c r="F74" s="73"/>
      <c r="G74" s="73"/>
      <c r="H74" s="73"/>
      <c r="I74" s="190"/>
      <c r="J74" s="73"/>
      <c r="K74" s="73"/>
      <c r="L74" s="71"/>
    </row>
    <row r="75" s="1" customFormat="1" ht="16.5" customHeight="1">
      <c r="B75" s="45"/>
      <c r="C75" s="73"/>
      <c r="D75" s="73"/>
      <c r="E75" s="191" t="str">
        <f>E7</f>
        <v>Náměstí Hloubětín</v>
      </c>
      <c r="F75" s="75"/>
      <c r="G75" s="75"/>
      <c r="H75" s="75"/>
      <c r="I75" s="190"/>
      <c r="J75" s="73"/>
      <c r="K75" s="73"/>
      <c r="L75" s="71"/>
    </row>
    <row r="76" s="1" customFormat="1" ht="14.4" customHeight="1">
      <c r="B76" s="45"/>
      <c r="C76" s="75" t="s">
        <v>139</v>
      </c>
      <c r="D76" s="73"/>
      <c r="E76" s="73"/>
      <c r="F76" s="73"/>
      <c r="G76" s="73"/>
      <c r="H76" s="73"/>
      <c r="I76" s="190"/>
      <c r="J76" s="73"/>
      <c r="K76" s="73"/>
      <c r="L76" s="71"/>
    </row>
    <row r="77" s="1" customFormat="1" ht="17.25" customHeight="1">
      <c r="B77" s="45"/>
      <c r="C77" s="73"/>
      <c r="D77" s="73"/>
      <c r="E77" s="81" t="str">
        <f>E9</f>
        <v>SO 300 - Otevřené sezení</v>
      </c>
      <c r="F77" s="73"/>
      <c r="G77" s="73"/>
      <c r="H77" s="73"/>
      <c r="I77" s="190"/>
      <c r="J77" s="73"/>
      <c r="K77" s="73"/>
      <c r="L77" s="71"/>
    </row>
    <row r="78" s="1" customFormat="1" ht="6.96" customHeight="1">
      <c r="B78" s="45"/>
      <c r="C78" s="73"/>
      <c r="D78" s="73"/>
      <c r="E78" s="73"/>
      <c r="F78" s="73"/>
      <c r="G78" s="73"/>
      <c r="H78" s="73"/>
      <c r="I78" s="190"/>
      <c r="J78" s="73"/>
      <c r="K78" s="73"/>
      <c r="L78" s="71"/>
    </row>
    <row r="79" s="1" customFormat="1" ht="18" customHeight="1">
      <c r="B79" s="45"/>
      <c r="C79" s="75" t="s">
        <v>23</v>
      </c>
      <c r="D79" s="73"/>
      <c r="E79" s="73"/>
      <c r="F79" s="192" t="str">
        <f>F12</f>
        <v xml:space="preserve">Praha </v>
      </c>
      <c r="G79" s="73"/>
      <c r="H79" s="73"/>
      <c r="I79" s="193" t="s">
        <v>25</v>
      </c>
      <c r="J79" s="84" t="str">
        <f>IF(J12="","",J12)</f>
        <v>6. 6. 2018</v>
      </c>
      <c r="K79" s="73"/>
      <c r="L79" s="71"/>
    </row>
    <row r="80" s="1" customFormat="1" ht="6.96" customHeight="1">
      <c r="B80" s="45"/>
      <c r="C80" s="73"/>
      <c r="D80" s="73"/>
      <c r="E80" s="73"/>
      <c r="F80" s="73"/>
      <c r="G80" s="73"/>
      <c r="H80" s="73"/>
      <c r="I80" s="190"/>
      <c r="J80" s="73"/>
      <c r="K80" s="73"/>
      <c r="L80" s="71"/>
    </row>
    <row r="81" s="1" customFormat="1">
      <c r="B81" s="45"/>
      <c r="C81" s="75" t="s">
        <v>27</v>
      </c>
      <c r="D81" s="73"/>
      <c r="E81" s="73"/>
      <c r="F81" s="192" t="str">
        <f>E15</f>
        <v xml:space="preserve"> </v>
      </c>
      <c r="G81" s="73"/>
      <c r="H81" s="73"/>
      <c r="I81" s="193" t="s">
        <v>33</v>
      </c>
      <c r="J81" s="192" t="str">
        <f>E21</f>
        <v xml:space="preserve"> </v>
      </c>
      <c r="K81" s="73"/>
      <c r="L81" s="71"/>
    </row>
    <row r="82" s="1" customFormat="1" ht="14.4" customHeight="1">
      <c r="B82" s="45"/>
      <c r="C82" s="75" t="s">
        <v>31</v>
      </c>
      <c r="D82" s="73"/>
      <c r="E82" s="73"/>
      <c r="F82" s="192" t="str">
        <f>IF(E18="","",E18)</f>
        <v/>
      </c>
      <c r="G82" s="73"/>
      <c r="H82" s="73"/>
      <c r="I82" s="190"/>
      <c r="J82" s="73"/>
      <c r="K82" s="73"/>
      <c r="L82" s="71"/>
    </row>
    <row r="83" s="1" customFormat="1" ht="10.32" customHeight="1">
      <c r="B83" s="45"/>
      <c r="C83" s="73"/>
      <c r="D83" s="73"/>
      <c r="E83" s="73"/>
      <c r="F83" s="73"/>
      <c r="G83" s="73"/>
      <c r="H83" s="73"/>
      <c r="I83" s="190"/>
      <c r="J83" s="73"/>
      <c r="K83" s="73"/>
      <c r="L83" s="71"/>
    </row>
    <row r="84" s="9" customFormat="1" ht="29.28" customHeight="1">
      <c r="B84" s="194"/>
      <c r="C84" s="195" t="s">
        <v>153</v>
      </c>
      <c r="D84" s="196" t="s">
        <v>56</v>
      </c>
      <c r="E84" s="196" t="s">
        <v>52</v>
      </c>
      <c r="F84" s="196" t="s">
        <v>154</v>
      </c>
      <c r="G84" s="196" t="s">
        <v>155</v>
      </c>
      <c r="H84" s="196" t="s">
        <v>156</v>
      </c>
      <c r="I84" s="197" t="s">
        <v>157</v>
      </c>
      <c r="J84" s="196" t="s">
        <v>143</v>
      </c>
      <c r="K84" s="198" t="s">
        <v>158</v>
      </c>
      <c r="L84" s="199"/>
      <c r="M84" s="101" t="s">
        <v>159</v>
      </c>
      <c r="N84" s="102" t="s">
        <v>41</v>
      </c>
      <c r="O84" s="102" t="s">
        <v>160</v>
      </c>
      <c r="P84" s="102" t="s">
        <v>161</v>
      </c>
      <c r="Q84" s="102" t="s">
        <v>162</v>
      </c>
      <c r="R84" s="102" t="s">
        <v>163</v>
      </c>
      <c r="S84" s="102" t="s">
        <v>164</v>
      </c>
      <c r="T84" s="103" t="s">
        <v>165</v>
      </c>
    </row>
    <row r="85" s="1" customFormat="1" ht="29.28" customHeight="1">
      <c r="B85" s="45"/>
      <c r="C85" s="107" t="s">
        <v>144</v>
      </c>
      <c r="D85" s="73"/>
      <c r="E85" s="73"/>
      <c r="F85" s="73"/>
      <c r="G85" s="73"/>
      <c r="H85" s="73"/>
      <c r="I85" s="190"/>
      <c r="J85" s="200">
        <f>BK85</f>
        <v>0</v>
      </c>
      <c r="K85" s="73"/>
      <c r="L85" s="71"/>
      <c r="M85" s="104"/>
      <c r="N85" s="105"/>
      <c r="O85" s="105"/>
      <c r="P85" s="201">
        <f>P86+P148</f>
        <v>0</v>
      </c>
      <c r="Q85" s="105"/>
      <c r="R85" s="201">
        <f>R86+R148</f>
        <v>176.9575701</v>
      </c>
      <c r="S85" s="105"/>
      <c r="T85" s="202">
        <f>T86+T148</f>
        <v>0</v>
      </c>
      <c r="AT85" s="23" t="s">
        <v>70</v>
      </c>
      <c r="AU85" s="23" t="s">
        <v>145</v>
      </c>
      <c r="BK85" s="203">
        <f>BK86+BK148</f>
        <v>0</v>
      </c>
    </row>
    <row r="86" s="10" customFormat="1" ht="37.44" customHeight="1">
      <c r="B86" s="204"/>
      <c r="C86" s="205"/>
      <c r="D86" s="206" t="s">
        <v>70</v>
      </c>
      <c r="E86" s="207" t="s">
        <v>166</v>
      </c>
      <c r="F86" s="207" t="s">
        <v>167</v>
      </c>
      <c r="G86" s="205"/>
      <c r="H86" s="205"/>
      <c r="I86" s="208"/>
      <c r="J86" s="209">
        <f>BK86</f>
        <v>0</v>
      </c>
      <c r="K86" s="205"/>
      <c r="L86" s="210"/>
      <c r="M86" s="211"/>
      <c r="N86" s="212"/>
      <c r="O86" s="212"/>
      <c r="P86" s="213">
        <f>P87+P113+P130+P145</f>
        <v>0</v>
      </c>
      <c r="Q86" s="212"/>
      <c r="R86" s="213">
        <f>R87+R113+R130+R145</f>
        <v>174.9269415</v>
      </c>
      <c r="S86" s="212"/>
      <c r="T86" s="214">
        <f>T87+T113+T130+T145</f>
        <v>0</v>
      </c>
      <c r="AR86" s="215" t="s">
        <v>79</v>
      </c>
      <c r="AT86" s="216" t="s">
        <v>70</v>
      </c>
      <c r="AU86" s="216" t="s">
        <v>71</v>
      </c>
      <c r="AY86" s="215" t="s">
        <v>168</v>
      </c>
      <c r="BK86" s="217">
        <f>BK87+BK113+BK130+BK145</f>
        <v>0</v>
      </c>
    </row>
    <row r="87" s="10" customFormat="1" ht="19.92" customHeight="1">
      <c r="B87" s="204"/>
      <c r="C87" s="205"/>
      <c r="D87" s="206" t="s">
        <v>70</v>
      </c>
      <c r="E87" s="218" t="s">
        <v>79</v>
      </c>
      <c r="F87" s="218" t="s">
        <v>169</v>
      </c>
      <c r="G87" s="205"/>
      <c r="H87" s="205"/>
      <c r="I87" s="208"/>
      <c r="J87" s="219">
        <f>BK87</f>
        <v>0</v>
      </c>
      <c r="K87" s="205"/>
      <c r="L87" s="210"/>
      <c r="M87" s="211"/>
      <c r="N87" s="212"/>
      <c r="O87" s="212"/>
      <c r="P87" s="213">
        <f>SUM(P88:P112)</f>
        <v>0</v>
      </c>
      <c r="Q87" s="212"/>
      <c r="R87" s="213">
        <f>SUM(R88:R112)</f>
        <v>2.7005347</v>
      </c>
      <c r="S87" s="212"/>
      <c r="T87" s="214">
        <f>SUM(T88:T112)</f>
        <v>0</v>
      </c>
      <c r="AR87" s="215" t="s">
        <v>79</v>
      </c>
      <c r="AT87" s="216" t="s">
        <v>70</v>
      </c>
      <c r="AU87" s="216" t="s">
        <v>79</v>
      </c>
      <c r="AY87" s="215" t="s">
        <v>168</v>
      </c>
      <c r="BK87" s="217">
        <f>SUM(BK88:BK112)</f>
        <v>0</v>
      </c>
    </row>
    <row r="88" s="1" customFormat="1" ht="38.25" customHeight="1">
      <c r="B88" s="45"/>
      <c r="C88" s="220" t="s">
        <v>79</v>
      </c>
      <c r="D88" s="220" t="s">
        <v>170</v>
      </c>
      <c r="E88" s="221" t="s">
        <v>390</v>
      </c>
      <c r="F88" s="222" t="s">
        <v>391</v>
      </c>
      <c r="G88" s="223" t="s">
        <v>205</v>
      </c>
      <c r="H88" s="224">
        <v>15.66</v>
      </c>
      <c r="I88" s="225"/>
      <c r="J88" s="226">
        <f>ROUND(I88*H88,2)</f>
        <v>0</v>
      </c>
      <c r="K88" s="222" t="s">
        <v>174</v>
      </c>
      <c r="L88" s="71"/>
      <c r="M88" s="227" t="s">
        <v>21</v>
      </c>
      <c r="N88" s="228" t="s">
        <v>42</v>
      </c>
      <c r="O88" s="46"/>
      <c r="P88" s="229">
        <f>O88*H88</f>
        <v>0</v>
      </c>
      <c r="Q88" s="229">
        <v>0</v>
      </c>
      <c r="R88" s="229">
        <f>Q88*H88</f>
        <v>0</v>
      </c>
      <c r="S88" s="229">
        <v>0</v>
      </c>
      <c r="T88" s="230">
        <f>S88*H88</f>
        <v>0</v>
      </c>
      <c r="AR88" s="23" t="s">
        <v>175</v>
      </c>
      <c r="AT88" s="23" t="s">
        <v>170</v>
      </c>
      <c r="AU88" s="23" t="s">
        <v>81</v>
      </c>
      <c r="AY88" s="23" t="s">
        <v>168</v>
      </c>
      <c r="BE88" s="231">
        <f>IF(N88="základní",J88,0)</f>
        <v>0</v>
      </c>
      <c r="BF88" s="231">
        <f>IF(N88="snížená",J88,0)</f>
        <v>0</v>
      </c>
      <c r="BG88" s="231">
        <f>IF(N88="zákl. přenesená",J88,0)</f>
        <v>0</v>
      </c>
      <c r="BH88" s="231">
        <f>IF(N88="sníž. přenesená",J88,0)</f>
        <v>0</v>
      </c>
      <c r="BI88" s="231">
        <f>IF(N88="nulová",J88,0)</f>
        <v>0</v>
      </c>
      <c r="BJ88" s="23" t="s">
        <v>79</v>
      </c>
      <c r="BK88" s="231">
        <f>ROUND(I88*H88,2)</f>
        <v>0</v>
      </c>
      <c r="BL88" s="23" t="s">
        <v>175</v>
      </c>
      <c r="BM88" s="23" t="s">
        <v>835</v>
      </c>
    </row>
    <row r="89" s="1" customFormat="1">
      <c r="B89" s="45"/>
      <c r="C89" s="73"/>
      <c r="D89" s="232" t="s">
        <v>177</v>
      </c>
      <c r="E89" s="73"/>
      <c r="F89" s="233" t="s">
        <v>207</v>
      </c>
      <c r="G89" s="73"/>
      <c r="H89" s="73"/>
      <c r="I89" s="190"/>
      <c r="J89" s="73"/>
      <c r="K89" s="73"/>
      <c r="L89" s="71"/>
      <c r="M89" s="234"/>
      <c r="N89" s="46"/>
      <c r="O89" s="46"/>
      <c r="P89" s="46"/>
      <c r="Q89" s="46"/>
      <c r="R89" s="46"/>
      <c r="S89" s="46"/>
      <c r="T89" s="94"/>
      <c r="AT89" s="23" t="s">
        <v>177</v>
      </c>
      <c r="AU89" s="23" t="s">
        <v>81</v>
      </c>
    </row>
    <row r="90" s="1" customFormat="1" ht="38.25" customHeight="1">
      <c r="B90" s="45"/>
      <c r="C90" s="220" t="s">
        <v>81</v>
      </c>
      <c r="D90" s="220" t="s">
        <v>170</v>
      </c>
      <c r="E90" s="221" t="s">
        <v>393</v>
      </c>
      <c r="F90" s="222" t="s">
        <v>394</v>
      </c>
      <c r="G90" s="223" t="s">
        <v>205</v>
      </c>
      <c r="H90" s="224">
        <v>15.66</v>
      </c>
      <c r="I90" s="225"/>
      <c r="J90" s="226">
        <f>ROUND(I90*H90,2)</f>
        <v>0</v>
      </c>
      <c r="K90" s="222" t="s">
        <v>174</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836</v>
      </c>
    </row>
    <row r="91" s="1" customFormat="1">
      <c r="B91" s="45"/>
      <c r="C91" s="73"/>
      <c r="D91" s="232" t="s">
        <v>177</v>
      </c>
      <c r="E91" s="73"/>
      <c r="F91" s="233" t="s">
        <v>207</v>
      </c>
      <c r="G91" s="73"/>
      <c r="H91" s="73"/>
      <c r="I91" s="190"/>
      <c r="J91" s="73"/>
      <c r="K91" s="73"/>
      <c r="L91" s="71"/>
      <c r="M91" s="234"/>
      <c r="N91" s="46"/>
      <c r="O91" s="46"/>
      <c r="P91" s="46"/>
      <c r="Q91" s="46"/>
      <c r="R91" s="46"/>
      <c r="S91" s="46"/>
      <c r="T91" s="94"/>
      <c r="AT91" s="23" t="s">
        <v>177</v>
      </c>
      <c r="AU91" s="23" t="s">
        <v>81</v>
      </c>
    </row>
    <row r="92" s="1" customFormat="1" ht="25.5" customHeight="1">
      <c r="B92" s="45"/>
      <c r="C92" s="220" t="s">
        <v>185</v>
      </c>
      <c r="D92" s="220" t="s">
        <v>170</v>
      </c>
      <c r="E92" s="221" t="s">
        <v>403</v>
      </c>
      <c r="F92" s="222" t="s">
        <v>404</v>
      </c>
      <c r="G92" s="223" t="s">
        <v>205</v>
      </c>
      <c r="H92" s="224">
        <v>30.210000000000001</v>
      </c>
      <c r="I92" s="225"/>
      <c r="J92" s="226">
        <f>ROUND(I92*H92,2)</f>
        <v>0</v>
      </c>
      <c r="K92" s="222" t="s">
        <v>174</v>
      </c>
      <c r="L92" s="71"/>
      <c r="M92" s="227" t="s">
        <v>21</v>
      </c>
      <c r="N92" s="228" t="s">
        <v>42</v>
      </c>
      <c r="O92" s="46"/>
      <c r="P92" s="229">
        <f>O92*H92</f>
        <v>0</v>
      </c>
      <c r="Q92" s="229">
        <v>0</v>
      </c>
      <c r="R92" s="229">
        <f>Q92*H92</f>
        <v>0</v>
      </c>
      <c r="S92" s="229">
        <v>0</v>
      </c>
      <c r="T92" s="230">
        <f>S92*H92</f>
        <v>0</v>
      </c>
      <c r="AR92" s="23" t="s">
        <v>175</v>
      </c>
      <c r="AT92" s="23" t="s">
        <v>170</v>
      </c>
      <c r="AU92" s="23" t="s">
        <v>81</v>
      </c>
      <c r="AY92" s="23" t="s">
        <v>168</v>
      </c>
      <c r="BE92" s="231">
        <f>IF(N92="základní",J92,0)</f>
        <v>0</v>
      </c>
      <c r="BF92" s="231">
        <f>IF(N92="snížená",J92,0)</f>
        <v>0</v>
      </c>
      <c r="BG92" s="231">
        <f>IF(N92="zákl. přenesená",J92,0)</f>
        <v>0</v>
      </c>
      <c r="BH92" s="231">
        <f>IF(N92="sníž. přenesená",J92,0)</f>
        <v>0</v>
      </c>
      <c r="BI92" s="231">
        <f>IF(N92="nulová",J92,0)</f>
        <v>0</v>
      </c>
      <c r="BJ92" s="23" t="s">
        <v>79</v>
      </c>
      <c r="BK92" s="231">
        <f>ROUND(I92*H92,2)</f>
        <v>0</v>
      </c>
      <c r="BL92" s="23" t="s">
        <v>175</v>
      </c>
      <c r="BM92" s="23" t="s">
        <v>837</v>
      </c>
    </row>
    <row r="93" s="1" customFormat="1">
      <c r="B93" s="45"/>
      <c r="C93" s="73"/>
      <c r="D93" s="232" t="s">
        <v>177</v>
      </c>
      <c r="E93" s="73"/>
      <c r="F93" s="233" t="s">
        <v>406</v>
      </c>
      <c r="G93" s="73"/>
      <c r="H93" s="73"/>
      <c r="I93" s="190"/>
      <c r="J93" s="73"/>
      <c r="K93" s="73"/>
      <c r="L93" s="71"/>
      <c r="M93" s="234"/>
      <c r="N93" s="46"/>
      <c r="O93" s="46"/>
      <c r="P93" s="46"/>
      <c r="Q93" s="46"/>
      <c r="R93" s="46"/>
      <c r="S93" s="46"/>
      <c r="T93" s="94"/>
      <c r="AT93" s="23" t="s">
        <v>177</v>
      </c>
      <c r="AU93" s="23" t="s">
        <v>81</v>
      </c>
    </row>
    <row r="94" s="1" customFormat="1" ht="38.25" customHeight="1">
      <c r="B94" s="45"/>
      <c r="C94" s="220" t="s">
        <v>175</v>
      </c>
      <c r="D94" s="220" t="s">
        <v>170</v>
      </c>
      <c r="E94" s="221" t="s">
        <v>407</v>
      </c>
      <c r="F94" s="222" t="s">
        <v>408</v>
      </c>
      <c r="G94" s="223" t="s">
        <v>205</v>
      </c>
      <c r="H94" s="224">
        <v>30.210000000000001</v>
      </c>
      <c r="I94" s="225"/>
      <c r="J94" s="226">
        <f>ROUND(I94*H94,2)</f>
        <v>0</v>
      </c>
      <c r="K94" s="222" t="s">
        <v>174</v>
      </c>
      <c r="L94" s="71"/>
      <c r="M94" s="227" t="s">
        <v>21</v>
      </c>
      <c r="N94" s="228" t="s">
        <v>42</v>
      </c>
      <c r="O94" s="46"/>
      <c r="P94" s="229">
        <f>O94*H94</f>
        <v>0</v>
      </c>
      <c r="Q94" s="229">
        <v>0</v>
      </c>
      <c r="R94" s="229">
        <f>Q94*H94</f>
        <v>0</v>
      </c>
      <c r="S94" s="229">
        <v>0</v>
      </c>
      <c r="T94" s="230">
        <f>S94*H94</f>
        <v>0</v>
      </c>
      <c r="AR94" s="23" t="s">
        <v>175</v>
      </c>
      <c r="AT94" s="23" t="s">
        <v>170</v>
      </c>
      <c r="AU94" s="23" t="s">
        <v>81</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175</v>
      </c>
      <c r="BM94" s="23" t="s">
        <v>838</v>
      </c>
    </row>
    <row r="95" s="1" customFormat="1">
      <c r="B95" s="45"/>
      <c r="C95" s="73"/>
      <c r="D95" s="232" t="s">
        <v>177</v>
      </c>
      <c r="E95" s="73"/>
      <c r="F95" s="233" t="s">
        <v>406</v>
      </c>
      <c r="G95" s="73"/>
      <c r="H95" s="73"/>
      <c r="I95" s="190"/>
      <c r="J95" s="73"/>
      <c r="K95" s="73"/>
      <c r="L95" s="71"/>
      <c r="M95" s="234"/>
      <c r="N95" s="46"/>
      <c r="O95" s="46"/>
      <c r="P95" s="46"/>
      <c r="Q95" s="46"/>
      <c r="R95" s="46"/>
      <c r="S95" s="46"/>
      <c r="T95" s="94"/>
      <c r="AT95" s="23" t="s">
        <v>177</v>
      </c>
      <c r="AU95" s="23" t="s">
        <v>81</v>
      </c>
    </row>
    <row r="96" s="1" customFormat="1" ht="51" customHeight="1">
      <c r="B96" s="45"/>
      <c r="C96" s="220" t="s">
        <v>192</v>
      </c>
      <c r="D96" s="220" t="s">
        <v>170</v>
      </c>
      <c r="E96" s="221" t="s">
        <v>416</v>
      </c>
      <c r="F96" s="222" t="s">
        <v>417</v>
      </c>
      <c r="G96" s="223" t="s">
        <v>205</v>
      </c>
      <c r="H96" s="224">
        <v>111.72</v>
      </c>
      <c r="I96" s="225"/>
      <c r="J96" s="226">
        <f>ROUND(I96*H96,2)</f>
        <v>0</v>
      </c>
      <c r="K96" s="222" t="s">
        <v>174</v>
      </c>
      <c r="L96" s="71"/>
      <c r="M96" s="227" t="s">
        <v>21</v>
      </c>
      <c r="N96" s="228" t="s">
        <v>42</v>
      </c>
      <c r="O96" s="46"/>
      <c r="P96" s="229">
        <f>O96*H96</f>
        <v>0</v>
      </c>
      <c r="Q96" s="229">
        <v>0</v>
      </c>
      <c r="R96" s="229">
        <f>Q96*H96</f>
        <v>0</v>
      </c>
      <c r="S96" s="229">
        <v>0</v>
      </c>
      <c r="T96" s="230">
        <f>S96*H96</f>
        <v>0</v>
      </c>
      <c r="AR96" s="23" t="s">
        <v>175</v>
      </c>
      <c r="AT96" s="23" t="s">
        <v>170</v>
      </c>
      <c r="AU96" s="23" t="s">
        <v>81</v>
      </c>
      <c r="AY96" s="23" t="s">
        <v>168</v>
      </c>
      <c r="BE96" s="231">
        <f>IF(N96="základní",J96,0)</f>
        <v>0</v>
      </c>
      <c r="BF96" s="231">
        <f>IF(N96="snížená",J96,0)</f>
        <v>0</v>
      </c>
      <c r="BG96" s="231">
        <f>IF(N96="zákl. přenesená",J96,0)</f>
        <v>0</v>
      </c>
      <c r="BH96" s="231">
        <f>IF(N96="sníž. přenesená",J96,0)</f>
        <v>0</v>
      </c>
      <c r="BI96" s="231">
        <f>IF(N96="nulová",J96,0)</f>
        <v>0</v>
      </c>
      <c r="BJ96" s="23" t="s">
        <v>79</v>
      </c>
      <c r="BK96" s="231">
        <f>ROUND(I96*H96,2)</f>
        <v>0</v>
      </c>
      <c r="BL96" s="23" t="s">
        <v>175</v>
      </c>
      <c r="BM96" s="23" t="s">
        <v>839</v>
      </c>
    </row>
    <row r="97" s="1" customFormat="1">
      <c r="B97" s="45"/>
      <c r="C97" s="73"/>
      <c r="D97" s="232" t="s">
        <v>177</v>
      </c>
      <c r="E97" s="73"/>
      <c r="F97" s="233" t="s">
        <v>419</v>
      </c>
      <c r="G97" s="73"/>
      <c r="H97" s="73"/>
      <c r="I97" s="190"/>
      <c r="J97" s="73"/>
      <c r="K97" s="73"/>
      <c r="L97" s="71"/>
      <c r="M97" s="234"/>
      <c r="N97" s="46"/>
      <c r="O97" s="46"/>
      <c r="P97" s="46"/>
      <c r="Q97" s="46"/>
      <c r="R97" s="46"/>
      <c r="S97" s="46"/>
      <c r="T97" s="94"/>
      <c r="AT97" s="23" t="s">
        <v>177</v>
      </c>
      <c r="AU97" s="23" t="s">
        <v>81</v>
      </c>
    </row>
    <row r="98" s="1" customFormat="1" ht="25.5" customHeight="1">
      <c r="B98" s="45"/>
      <c r="C98" s="220" t="s">
        <v>198</v>
      </c>
      <c r="D98" s="220" t="s">
        <v>170</v>
      </c>
      <c r="E98" s="221" t="s">
        <v>840</v>
      </c>
      <c r="F98" s="222" t="s">
        <v>841</v>
      </c>
      <c r="G98" s="223" t="s">
        <v>173</v>
      </c>
      <c r="H98" s="224">
        <v>97.709999999999994</v>
      </c>
      <c r="I98" s="225"/>
      <c r="J98" s="226">
        <f>ROUND(I98*H98,2)</f>
        <v>0</v>
      </c>
      <c r="K98" s="222" t="s">
        <v>174</v>
      </c>
      <c r="L98" s="71"/>
      <c r="M98" s="227" t="s">
        <v>21</v>
      </c>
      <c r="N98" s="228" t="s">
        <v>42</v>
      </c>
      <c r="O98" s="46"/>
      <c r="P98" s="229">
        <f>O98*H98</f>
        <v>0</v>
      </c>
      <c r="Q98" s="229">
        <v>0</v>
      </c>
      <c r="R98" s="229">
        <f>Q98*H98</f>
        <v>0</v>
      </c>
      <c r="S98" s="229">
        <v>0</v>
      </c>
      <c r="T98" s="230">
        <f>S98*H98</f>
        <v>0</v>
      </c>
      <c r="AR98" s="23" t="s">
        <v>175</v>
      </c>
      <c r="AT98" s="23" t="s">
        <v>170</v>
      </c>
      <c r="AU98" s="23" t="s">
        <v>81</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842</v>
      </c>
    </row>
    <row r="99" s="1" customFormat="1">
      <c r="B99" s="45"/>
      <c r="C99" s="73"/>
      <c r="D99" s="232" t="s">
        <v>177</v>
      </c>
      <c r="E99" s="73"/>
      <c r="F99" s="233" t="s">
        <v>843</v>
      </c>
      <c r="G99" s="73"/>
      <c r="H99" s="73"/>
      <c r="I99" s="190"/>
      <c r="J99" s="73"/>
      <c r="K99" s="73"/>
      <c r="L99" s="71"/>
      <c r="M99" s="234"/>
      <c r="N99" s="46"/>
      <c r="O99" s="46"/>
      <c r="P99" s="46"/>
      <c r="Q99" s="46"/>
      <c r="R99" s="46"/>
      <c r="S99" s="46"/>
      <c r="T99" s="94"/>
      <c r="AT99" s="23" t="s">
        <v>177</v>
      </c>
      <c r="AU99" s="23" t="s">
        <v>81</v>
      </c>
    </row>
    <row r="100" s="1" customFormat="1" ht="25.5" customHeight="1">
      <c r="B100" s="45"/>
      <c r="C100" s="220" t="s">
        <v>202</v>
      </c>
      <c r="D100" s="220" t="s">
        <v>170</v>
      </c>
      <c r="E100" s="221" t="s">
        <v>844</v>
      </c>
      <c r="F100" s="222" t="s">
        <v>845</v>
      </c>
      <c r="G100" s="223" t="s">
        <v>173</v>
      </c>
      <c r="H100" s="224">
        <v>390.81999999999999</v>
      </c>
      <c r="I100" s="225"/>
      <c r="J100" s="226">
        <f>ROUND(I100*H100,2)</f>
        <v>0</v>
      </c>
      <c r="K100" s="222" t="s">
        <v>174</v>
      </c>
      <c r="L100" s="71"/>
      <c r="M100" s="227" t="s">
        <v>21</v>
      </c>
      <c r="N100" s="228" t="s">
        <v>42</v>
      </c>
      <c r="O100" s="46"/>
      <c r="P100" s="229">
        <f>O100*H100</f>
        <v>0</v>
      </c>
      <c r="Q100" s="229">
        <v>0</v>
      </c>
      <c r="R100" s="229">
        <f>Q100*H100</f>
        <v>0</v>
      </c>
      <c r="S100" s="229">
        <v>0</v>
      </c>
      <c r="T100" s="230">
        <f>S100*H100</f>
        <v>0</v>
      </c>
      <c r="AR100" s="23" t="s">
        <v>175</v>
      </c>
      <c r="AT100" s="23" t="s">
        <v>170</v>
      </c>
      <c r="AU100" s="23" t="s">
        <v>81</v>
      </c>
      <c r="AY100" s="23" t="s">
        <v>168</v>
      </c>
      <c r="BE100" s="231">
        <f>IF(N100="základní",J100,0)</f>
        <v>0</v>
      </c>
      <c r="BF100" s="231">
        <f>IF(N100="snížená",J100,0)</f>
        <v>0</v>
      </c>
      <c r="BG100" s="231">
        <f>IF(N100="zákl. přenesená",J100,0)</f>
        <v>0</v>
      </c>
      <c r="BH100" s="231">
        <f>IF(N100="sníž. přenesená",J100,0)</f>
        <v>0</v>
      </c>
      <c r="BI100" s="231">
        <f>IF(N100="nulová",J100,0)</f>
        <v>0</v>
      </c>
      <c r="BJ100" s="23" t="s">
        <v>79</v>
      </c>
      <c r="BK100" s="231">
        <f>ROUND(I100*H100,2)</f>
        <v>0</v>
      </c>
      <c r="BL100" s="23" t="s">
        <v>175</v>
      </c>
      <c r="BM100" s="23" t="s">
        <v>846</v>
      </c>
    </row>
    <row r="101" s="1" customFormat="1">
      <c r="B101" s="45"/>
      <c r="C101" s="73"/>
      <c r="D101" s="232" t="s">
        <v>177</v>
      </c>
      <c r="E101" s="73"/>
      <c r="F101" s="233" t="s">
        <v>847</v>
      </c>
      <c r="G101" s="73"/>
      <c r="H101" s="73"/>
      <c r="I101" s="190"/>
      <c r="J101" s="73"/>
      <c r="K101" s="73"/>
      <c r="L101" s="71"/>
      <c r="M101" s="234"/>
      <c r="N101" s="46"/>
      <c r="O101" s="46"/>
      <c r="P101" s="46"/>
      <c r="Q101" s="46"/>
      <c r="R101" s="46"/>
      <c r="S101" s="46"/>
      <c r="T101" s="94"/>
      <c r="AT101" s="23" t="s">
        <v>177</v>
      </c>
      <c r="AU101" s="23" t="s">
        <v>81</v>
      </c>
    </row>
    <row r="102" s="1" customFormat="1" ht="16.5" customHeight="1">
      <c r="B102" s="45"/>
      <c r="C102" s="257" t="s">
        <v>208</v>
      </c>
      <c r="D102" s="257" t="s">
        <v>259</v>
      </c>
      <c r="E102" s="258" t="s">
        <v>848</v>
      </c>
      <c r="F102" s="259" t="s">
        <v>849</v>
      </c>
      <c r="G102" s="260" t="s">
        <v>235</v>
      </c>
      <c r="H102" s="261">
        <v>2.4929999999999999</v>
      </c>
      <c r="I102" s="262"/>
      <c r="J102" s="263">
        <f>ROUND(I102*H102,2)</f>
        <v>0</v>
      </c>
      <c r="K102" s="259" t="s">
        <v>174</v>
      </c>
      <c r="L102" s="264"/>
      <c r="M102" s="265" t="s">
        <v>21</v>
      </c>
      <c r="N102" s="266" t="s">
        <v>42</v>
      </c>
      <c r="O102" s="46"/>
      <c r="P102" s="229">
        <f>O102*H102</f>
        <v>0</v>
      </c>
      <c r="Q102" s="229">
        <v>1</v>
      </c>
      <c r="R102" s="229">
        <f>Q102*H102</f>
        <v>2.4929999999999999</v>
      </c>
      <c r="S102" s="229">
        <v>0</v>
      </c>
      <c r="T102" s="230">
        <f>S102*H102</f>
        <v>0</v>
      </c>
      <c r="AR102" s="23" t="s">
        <v>208</v>
      </c>
      <c r="AT102" s="23" t="s">
        <v>259</v>
      </c>
      <c r="AU102" s="23" t="s">
        <v>81</v>
      </c>
      <c r="AY102" s="23" t="s">
        <v>168</v>
      </c>
      <c r="BE102" s="231">
        <f>IF(N102="základní",J102,0)</f>
        <v>0</v>
      </c>
      <c r="BF102" s="231">
        <f>IF(N102="snížená",J102,0)</f>
        <v>0</v>
      </c>
      <c r="BG102" s="231">
        <f>IF(N102="zákl. přenesená",J102,0)</f>
        <v>0</v>
      </c>
      <c r="BH102" s="231">
        <f>IF(N102="sníž. přenesená",J102,0)</f>
        <v>0</v>
      </c>
      <c r="BI102" s="231">
        <f>IF(N102="nulová",J102,0)</f>
        <v>0</v>
      </c>
      <c r="BJ102" s="23" t="s">
        <v>79</v>
      </c>
      <c r="BK102" s="231">
        <f>ROUND(I102*H102,2)</f>
        <v>0</v>
      </c>
      <c r="BL102" s="23" t="s">
        <v>175</v>
      </c>
      <c r="BM102" s="23" t="s">
        <v>850</v>
      </c>
    </row>
    <row r="103" s="11" customFormat="1">
      <c r="B103" s="235"/>
      <c r="C103" s="236"/>
      <c r="D103" s="232" t="s">
        <v>182</v>
      </c>
      <c r="E103" s="236"/>
      <c r="F103" s="238" t="s">
        <v>851</v>
      </c>
      <c r="G103" s="236"/>
      <c r="H103" s="239">
        <v>2.4929999999999999</v>
      </c>
      <c r="I103" s="240"/>
      <c r="J103" s="236"/>
      <c r="K103" s="236"/>
      <c r="L103" s="241"/>
      <c r="M103" s="242"/>
      <c r="N103" s="243"/>
      <c r="O103" s="243"/>
      <c r="P103" s="243"/>
      <c r="Q103" s="243"/>
      <c r="R103" s="243"/>
      <c r="S103" s="243"/>
      <c r="T103" s="244"/>
      <c r="AT103" s="245" t="s">
        <v>182</v>
      </c>
      <c r="AU103" s="245" t="s">
        <v>81</v>
      </c>
      <c r="AV103" s="11" t="s">
        <v>81</v>
      </c>
      <c r="AW103" s="11" t="s">
        <v>6</v>
      </c>
      <c r="AX103" s="11" t="s">
        <v>79</v>
      </c>
      <c r="AY103" s="245" t="s">
        <v>168</v>
      </c>
    </row>
    <row r="104" s="1" customFormat="1" ht="16.5" customHeight="1">
      <c r="B104" s="45"/>
      <c r="C104" s="220" t="s">
        <v>212</v>
      </c>
      <c r="D104" s="220" t="s">
        <v>170</v>
      </c>
      <c r="E104" s="221" t="s">
        <v>852</v>
      </c>
      <c r="F104" s="222" t="s">
        <v>853</v>
      </c>
      <c r="G104" s="223" t="s">
        <v>173</v>
      </c>
      <c r="H104" s="224">
        <v>97.709999999999994</v>
      </c>
      <c r="I104" s="225"/>
      <c r="J104" s="226">
        <f>ROUND(I104*H104,2)</f>
        <v>0</v>
      </c>
      <c r="K104" s="222" t="s">
        <v>174</v>
      </c>
      <c r="L104" s="71"/>
      <c r="M104" s="227" t="s">
        <v>21</v>
      </c>
      <c r="N104" s="228" t="s">
        <v>42</v>
      </c>
      <c r="O104" s="46"/>
      <c r="P104" s="229">
        <f>O104*H104</f>
        <v>0</v>
      </c>
      <c r="Q104" s="229">
        <v>0.0012700000000000001</v>
      </c>
      <c r="R104" s="229">
        <f>Q104*H104</f>
        <v>0.1240917</v>
      </c>
      <c r="S104" s="229">
        <v>0</v>
      </c>
      <c r="T104" s="230">
        <f>S104*H104</f>
        <v>0</v>
      </c>
      <c r="AR104" s="23" t="s">
        <v>175</v>
      </c>
      <c r="AT104" s="23" t="s">
        <v>170</v>
      </c>
      <c r="AU104" s="23" t="s">
        <v>81</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854</v>
      </c>
    </row>
    <row r="105" s="1" customFormat="1">
      <c r="B105" s="45"/>
      <c r="C105" s="73"/>
      <c r="D105" s="232" t="s">
        <v>177</v>
      </c>
      <c r="E105" s="73"/>
      <c r="F105" s="233" t="s">
        <v>855</v>
      </c>
      <c r="G105" s="73"/>
      <c r="H105" s="73"/>
      <c r="I105" s="190"/>
      <c r="J105" s="73"/>
      <c r="K105" s="73"/>
      <c r="L105" s="71"/>
      <c r="M105" s="234"/>
      <c r="N105" s="46"/>
      <c r="O105" s="46"/>
      <c r="P105" s="46"/>
      <c r="Q105" s="46"/>
      <c r="R105" s="46"/>
      <c r="S105" s="46"/>
      <c r="T105" s="94"/>
      <c r="AT105" s="23" t="s">
        <v>177</v>
      </c>
      <c r="AU105" s="23" t="s">
        <v>81</v>
      </c>
    </row>
    <row r="106" s="1" customFormat="1" ht="16.5" customHeight="1">
      <c r="B106" s="45"/>
      <c r="C106" s="257" t="s">
        <v>217</v>
      </c>
      <c r="D106" s="257" t="s">
        <v>259</v>
      </c>
      <c r="E106" s="258" t="s">
        <v>856</v>
      </c>
      <c r="F106" s="259" t="s">
        <v>857</v>
      </c>
      <c r="G106" s="260" t="s">
        <v>858</v>
      </c>
      <c r="H106" s="261">
        <v>2.4430000000000001</v>
      </c>
      <c r="I106" s="262"/>
      <c r="J106" s="263">
        <f>ROUND(I106*H106,2)</f>
        <v>0</v>
      </c>
      <c r="K106" s="259" t="s">
        <v>174</v>
      </c>
      <c r="L106" s="264"/>
      <c r="M106" s="265" t="s">
        <v>21</v>
      </c>
      <c r="N106" s="266" t="s">
        <v>42</v>
      </c>
      <c r="O106" s="46"/>
      <c r="P106" s="229">
        <f>O106*H106</f>
        <v>0</v>
      </c>
      <c r="Q106" s="229">
        <v>0.001</v>
      </c>
      <c r="R106" s="229">
        <f>Q106*H106</f>
        <v>0.0024430000000000003</v>
      </c>
      <c r="S106" s="229">
        <v>0</v>
      </c>
      <c r="T106" s="230">
        <f>S106*H106</f>
        <v>0</v>
      </c>
      <c r="AR106" s="23" t="s">
        <v>208</v>
      </c>
      <c r="AT106" s="23" t="s">
        <v>259</v>
      </c>
      <c r="AU106" s="23" t="s">
        <v>81</v>
      </c>
      <c r="AY106" s="23" t="s">
        <v>168</v>
      </c>
      <c r="BE106" s="231">
        <f>IF(N106="základní",J106,0)</f>
        <v>0</v>
      </c>
      <c r="BF106" s="231">
        <f>IF(N106="snížená",J106,0)</f>
        <v>0</v>
      </c>
      <c r="BG106" s="231">
        <f>IF(N106="zákl. přenesená",J106,0)</f>
        <v>0</v>
      </c>
      <c r="BH106" s="231">
        <f>IF(N106="sníž. přenesená",J106,0)</f>
        <v>0</v>
      </c>
      <c r="BI106" s="231">
        <f>IF(N106="nulová",J106,0)</f>
        <v>0</v>
      </c>
      <c r="BJ106" s="23" t="s">
        <v>79</v>
      </c>
      <c r="BK106" s="231">
        <f>ROUND(I106*H106,2)</f>
        <v>0</v>
      </c>
      <c r="BL106" s="23" t="s">
        <v>175</v>
      </c>
      <c r="BM106" s="23" t="s">
        <v>859</v>
      </c>
    </row>
    <row r="107" s="11" customFormat="1">
      <c r="B107" s="235"/>
      <c r="C107" s="236"/>
      <c r="D107" s="232" t="s">
        <v>182</v>
      </c>
      <c r="E107" s="236"/>
      <c r="F107" s="238" t="s">
        <v>860</v>
      </c>
      <c r="G107" s="236"/>
      <c r="H107" s="239">
        <v>2.4430000000000001</v>
      </c>
      <c r="I107" s="240"/>
      <c r="J107" s="236"/>
      <c r="K107" s="236"/>
      <c r="L107" s="241"/>
      <c r="M107" s="242"/>
      <c r="N107" s="243"/>
      <c r="O107" s="243"/>
      <c r="P107" s="243"/>
      <c r="Q107" s="243"/>
      <c r="R107" s="243"/>
      <c r="S107" s="243"/>
      <c r="T107" s="244"/>
      <c r="AT107" s="245" t="s">
        <v>182</v>
      </c>
      <c r="AU107" s="245" t="s">
        <v>81</v>
      </c>
      <c r="AV107" s="11" t="s">
        <v>81</v>
      </c>
      <c r="AW107" s="11" t="s">
        <v>6</v>
      </c>
      <c r="AX107" s="11" t="s">
        <v>79</v>
      </c>
      <c r="AY107" s="245" t="s">
        <v>168</v>
      </c>
    </row>
    <row r="108" s="1" customFormat="1" ht="25.5" customHeight="1">
      <c r="B108" s="45"/>
      <c r="C108" s="220" t="s">
        <v>222</v>
      </c>
      <c r="D108" s="220" t="s">
        <v>170</v>
      </c>
      <c r="E108" s="221" t="s">
        <v>861</v>
      </c>
      <c r="F108" s="222" t="s">
        <v>862</v>
      </c>
      <c r="G108" s="223" t="s">
        <v>466</v>
      </c>
      <c r="H108" s="224">
        <v>3</v>
      </c>
      <c r="I108" s="225"/>
      <c r="J108" s="226">
        <f>ROUND(I108*H108,2)</f>
        <v>0</v>
      </c>
      <c r="K108" s="222" t="s">
        <v>174</v>
      </c>
      <c r="L108" s="71"/>
      <c r="M108" s="227" t="s">
        <v>21</v>
      </c>
      <c r="N108" s="228" t="s">
        <v>42</v>
      </c>
      <c r="O108" s="46"/>
      <c r="P108" s="229">
        <f>O108*H108</f>
        <v>0</v>
      </c>
      <c r="Q108" s="229">
        <v>0</v>
      </c>
      <c r="R108" s="229">
        <f>Q108*H108</f>
        <v>0</v>
      </c>
      <c r="S108" s="229">
        <v>0</v>
      </c>
      <c r="T108" s="230">
        <f>S108*H108</f>
        <v>0</v>
      </c>
      <c r="AR108" s="23" t="s">
        <v>175</v>
      </c>
      <c r="AT108" s="23" t="s">
        <v>170</v>
      </c>
      <c r="AU108" s="23" t="s">
        <v>81</v>
      </c>
      <c r="AY108" s="23" t="s">
        <v>168</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175</v>
      </c>
      <c r="BM108" s="23" t="s">
        <v>863</v>
      </c>
    </row>
    <row r="109" s="1" customFormat="1">
      <c r="B109" s="45"/>
      <c r="C109" s="73"/>
      <c r="D109" s="232" t="s">
        <v>177</v>
      </c>
      <c r="E109" s="73"/>
      <c r="F109" s="233" t="s">
        <v>864</v>
      </c>
      <c r="G109" s="73"/>
      <c r="H109" s="73"/>
      <c r="I109" s="190"/>
      <c r="J109" s="73"/>
      <c r="K109" s="73"/>
      <c r="L109" s="71"/>
      <c r="M109" s="234"/>
      <c r="N109" s="46"/>
      <c r="O109" s="46"/>
      <c r="P109" s="46"/>
      <c r="Q109" s="46"/>
      <c r="R109" s="46"/>
      <c r="S109" s="46"/>
      <c r="T109" s="94"/>
      <c r="AT109" s="23" t="s">
        <v>177</v>
      </c>
      <c r="AU109" s="23" t="s">
        <v>81</v>
      </c>
    </row>
    <row r="110" s="1" customFormat="1" ht="16.5" customHeight="1">
      <c r="B110" s="45"/>
      <c r="C110" s="257" t="s">
        <v>227</v>
      </c>
      <c r="D110" s="257" t="s">
        <v>259</v>
      </c>
      <c r="E110" s="258" t="s">
        <v>865</v>
      </c>
      <c r="F110" s="259" t="s">
        <v>866</v>
      </c>
      <c r="G110" s="260" t="s">
        <v>466</v>
      </c>
      <c r="H110" s="261">
        <v>3</v>
      </c>
      <c r="I110" s="262"/>
      <c r="J110" s="263">
        <f>ROUND(I110*H110,2)</f>
        <v>0</v>
      </c>
      <c r="K110" s="259" t="s">
        <v>174</v>
      </c>
      <c r="L110" s="264"/>
      <c r="M110" s="265" t="s">
        <v>21</v>
      </c>
      <c r="N110" s="266" t="s">
        <v>42</v>
      </c>
      <c r="O110" s="46"/>
      <c r="P110" s="229">
        <f>O110*H110</f>
        <v>0</v>
      </c>
      <c r="Q110" s="229">
        <v>0.027</v>
      </c>
      <c r="R110" s="229">
        <f>Q110*H110</f>
        <v>0.081000000000000003</v>
      </c>
      <c r="S110" s="229">
        <v>0</v>
      </c>
      <c r="T110" s="230">
        <f>S110*H110</f>
        <v>0</v>
      </c>
      <c r="AR110" s="23" t="s">
        <v>208</v>
      </c>
      <c r="AT110" s="23" t="s">
        <v>259</v>
      </c>
      <c r="AU110" s="23" t="s">
        <v>81</v>
      </c>
      <c r="AY110" s="23" t="s">
        <v>168</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175</v>
      </c>
      <c r="BM110" s="23" t="s">
        <v>867</v>
      </c>
    </row>
    <row r="111" s="1" customFormat="1" ht="25.5" customHeight="1">
      <c r="B111" s="45"/>
      <c r="C111" s="220" t="s">
        <v>232</v>
      </c>
      <c r="D111" s="220" t="s">
        <v>170</v>
      </c>
      <c r="E111" s="221" t="s">
        <v>868</v>
      </c>
      <c r="F111" s="222" t="s">
        <v>869</v>
      </c>
      <c r="G111" s="223" t="s">
        <v>466</v>
      </c>
      <c r="H111" s="224">
        <v>9</v>
      </c>
      <c r="I111" s="225"/>
      <c r="J111" s="226">
        <f>ROUND(I111*H111,2)</f>
        <v>0</v>
      </c>
      <c r="K111" s="222" t="s">
        <v>174</v>
      </c>
      <c r="L111" s="71"/>
      <c r="M111" s="227" t="s">
        <v>21</v>
      </c>
      <c r="N111" s="228" t="s">
        <v>42</v>
      </c>
      <c r="O111" s="46"/>
      <c r="P111" s="229">
        <f>O111*H111</f>
        <v>0</v>
      </c>
      <c r="Q111" s="229">
        <v>0</v>
      </c>
      <c r="R111" s="229">
        <f>Q111*H111</f>
        <v>0</v>
      </c>
      <c r="S111" s="229">
        <v>0</v>
      </c>
      <c r="T111" s="230">
        <f>S111*H111</f>
        <v>0</v>
      </c>
      <c r="AR111" s="23" t="s">
        <v>175</v>
      </c>
      <c r="AT111" s="23" t="s">
        <v>170</v>
      </c>
      <c r="AU111" s="23" t="s">
        <v>81</v>
      </c>
      <c r="AY111" s="23" t="s">
        <v>168</v>
      </c>
      <c r="BE111" s="231">
        <f>IF(N111="základní",J111,0)</f>
        <v>0</v>
      </c>
      <c r="BF111" s="231">
        <f>IF(N111="snížená",J111,0)</f>
        <v>0</v>
      </c>
      <c r="BG111" s="231">
        <f>IF(N111="zákl. přenesená",J111,0)</f>
        <v>0</v>
      </c>
      <c r="BH111" s="231">
        <f>IF(N111="sníž. přenesená",J111,0)</f>
        <v>0</v>
      </c>
      <c r="BI111" s="231">
        <f>IF(N111="nulová",J111,0)</f>
        <v>0</v>
      </c>
      <c r="BJ111" s="23" t="s">
        <v>79</v>
      </c>
      <c r="BK111" s="231">
        <f>ROUND(I111*H111,2)</f>
        <v>0</v>
      </c>
      <c r="BL111" s="23" t="s">
        <v>175</v>
      </c>
      <c r="BM111" s="23" t="s">
        <v>870</v>
      </c>
    </row>
    <row r="112" s="1" customFormat="1">
      <c r="B112" s="45"/>
      <c r="C112" s="73"/>
      <c r="D112" s="232" t="s">
        <v>177</v>
      </c>
      <c r="E112" s="73"/>
      <c r="F112" s="233" t="s">
        <v>871</v>
      </c>
      <c r="G112" s="73"/>
      <c r="H112" s="73"/>
      <c r="I112" s="190"/>
      <c r="J112" s="73"/>
      <c r="K112" s="73"/>
      <c r="L112" s="71"/>
      <c r="M112" s="234"/>
      <c r="N112" s="46"/>
      <c r="O112" s="46"/>
      <c r="P112" s="46"/>
      <c r="Q112" s="46"/>
      <c r="R112" s="46"/>
      <c r="S112" s="46"/>
      <c r="T112" s="94"/>
      <c r="AT112" s="23" t="s">
        <v>177</v>
      </c>
      <c r="AU112" s="23" t="s">
        <v>81</v>
      </c>
    </row>
    <row r="113" s="10" customFormat="1" ht="29.88" customHeight="1">
      <c r="B113" s="204"/>
      <c r="C113" s="205"/>
      <c r="D113" s="206" t="s">
        <v>70</v>
      </c>
      <c r="E113" s="218" t="s">
        <v>81</v>
      </c>
      <c r="F113" s="218" t="s">
        <v>423</v>
      </c>
      <c r="G113" s="205"/>
      <c r="H113" s="205"/>
      <c r="I113" s="208"/>
      <c r="J113" s="219">
        <f>BK113</f>
        <v>0</v>
      </c>
      <c r="K113" s="205"/>
      <c r="L113" s="210"/>
      <c r="M113" s="211"/>
      <c r="N113" s="212"/>
      <c r="O113" s="212"/>
      <c r="P113" s="213">
        <f>SUM(P114:P129)</f>
        <v>0</v>
      </c>
      <c r="Q113" s="212"/>
      <c r="R113" s="213">
        <f>SUM(R114:R129)</f>
        <v>102.32133279999999</v>
      </c>
      <c r="S113" s="212"/>
      <c r="T113" s="214">
        <f>SUM(T114:T129)</f>
        <v>0</v>
      </c>
      <c r="AR113" s="215" t="s">
        <v>79</v>
      </c>
      <c r="AT113" s="216" t="s">
        <v>70</v>
      </c>
      <c r="AU113" s="216" t="s">
        <v>79</v>
      </c>
      <c r="AY113" s="215" t="s">
        <v>168</v>
      </c>
      <c r="BK113" s="217">
        <f>SUM(BK114:BK129)</f>
        <v>0</v>
      </c>
    </row>
    <row r="114" s="1" customFormat="1" ht="25.5" customHeight="1">
      <c r="B114" s="45"/>
      <c r="C114" s="220" t="s">
        <v>239</v>
      </c>
      <c r="D114" s="220" t="s">
        <v>170</v>
      </c>
      <c r="E114" s="221" t="s">
        <v>872</v>
      </c>
      <c r="F114" s="222" t="s">
        <v>873</v>
      </c>
      <c r="G114" s="223" t="s">
        <v>205</v>
      </c>
      <c r="H114" s="224">
        <v>9.8699999999999992</v>
      </c>
      <c r="I114" s="225"/>
      <c r="J114" s="226">
        <f>ROUND(I114*H114,2)</f>
        <v>0</v>
      </c>
      <c r="K114" s="222" t="s">
        <v>174</v>
      </c>
      <c r="L114" s="71"/>
      <c r="M114" s="227" t="s">
        <v>21</v>
      </c>
      <c r="N114" s="228" t="s">
        <v>42</v>
      </c>
      <c r="O114" s="46"/>
      <c r="P114" s="229">
        <f>O114*H114</f>
        <v>0</v>
      </c>
      <c r="Q114" s="229">
        <v>2.47214</v>
      </c>
      <c r="R114" s="229">
        <f>Q114*H114</f>
        <v>24.400021799999998</v>
      </c>
      <c r="S114" s="229">
        <v>0</v>
      </c>
      <c r="T114" s="230">
        <f>S114*H114</f>
        <v>0</v>
      </c>
      <c r="AR114" s="23" t="s">
        <v>175</v>
      </c>
      <c r="AT114" s="23" t="s">
        <v>170</v>
      </c>
      <c r="AU114" s="23" t="s">
        <v>81</v>
      </c>
      <c r="AY114" s="23" t="s">
        <v>168</v>
      </c>
      <c r="BE114" s="231">
        <f>IF(N114="základní",J114,0)</f>
        <v>0</v>
      </c>
      <c r="BF114" s="231">
        <f>IF(N114="snížená",J114,0)</f>
        <v>0</v>
      </c>
      <c r="BG114" s="231">
        <f>IF(N114="zákl. přenesená",J114,0)</f>
        <v>0</v>
      </c>
      <c r="BH114" s="231">
        <f>IF(N114="sníž. přenesená",J114,0)</f>
        <v>0</v>
      </c>
      <c r="BI114" s="231">
        <f>IF(N114="nulová",J114,0)</f>
        <v>0</v>
      </c>
      <c r="BJ114" s="23" t="s">
        <v>79</v>
      </c>
      <c r="BK114" s="231">
        <f>ROUND(I114*H114,2)</f>
        <v>0</v>
      </c>
      <c r="BL114" s="23" t="s">
        <v>175</v>
      </c>
      <c r="BM114" s="23" t="s">
        <v>874</v>
      </c>
    </row>
    <row r="115" s="1" customFormat="1">
      <c r="B115" s="45"/>
      <c r="C115" s="73"/>
      <c r="D115" s="232" t="s">
        <v>177</v>
      </c>
      <c r="E115" s="73"/>
      <c r="F115" s="233" t="s">
        <v>431</v>
      </c>
      <c r="G115" s="73"/>
      <c r="H115" s="73"/>
      <c r="I115" s="190"/>
      <c r="J115" s="73"/>
      <c r="K115" s="73"/>
      <c r="L115" s="71"/>
      <c r="M115" s="234"/>
      <c r="N115" s="46"/>
      <c r="O115" s="46"/>
      <c r="P115" s="46"/>
      <c r="Q115" s="46"/>
      <c r="R115" s="46"/>
      <c r="S115" s="46"/>
      <c r="T115" s="94"/>
      <c r="AT115" s="23" t="s">
        <v>177</v>
      </c>
      <c r="AU115" s="23" t="s">
        <v>81</v>
      </c>
    </row>
    <row r="116" s="1" customFormat="1" ht="16.5" customHeight="1">
      <c r="B116" s="45"/>
      <c r="C116" s="220" t="s">
        <v>10</v>
      </c>
      <c r="D116" s="220" t="s">
        <v>170</v>
      </c>
      <c r="E116" s="221" t="s">
        <v>436</v>
      </c>
      <c r="F116" s="222" t="s">
        <v>437</v>
      </c>
      <c r="G116" s="223" t="s">
        <v>173</v>
      </c>
      <c r="H116" s="224">
        <v>1.3</v>
      </c>
      <c r="I116" s="225"/>
      <c r="J116" s="226">
        <f>ROUND(I116*H116,2)</f>
        <v>0</v>
      </c>
      <c r="K116" s="222" t="s">
        <v>174</v>
      </c>
      <c r="L116" s="71"/>
      <c r="M116" s="227" t="s">
        <v>21</v>
      </c>
      <c r="N116" s="228" t="s">
        <v>42</v>
      </c>
      <c r="O116" s="46"/>
      <c r="P116" s="229">
        <f>O116*H116</f>
        <v>0</v>
      </c>
      <c r="Q116" s="229">
        <v>0.00247</v>
      </c>
      <c r="R116" s="229">
        <f>Q116*H116</f>
        <v>0.0032109999999999999</v>
      </c>
      <c r="S116" s="229">
        <v>0</v>
      </c>
      <c r="T116" s="230">
        <f>S116*H116</f>
        <v>0</v>
      </c>
      <c r="AR116" s="23" t="s">
        <v>175</v>
      </c>
      <c r="AT116" s="23" t="s">
        <v>170</v>
      </c>
      <c r="AU116" s="23" t="s">
        <v>81</v>
      </c>
      <c r="AY116" s="23" t="s">
        <v>168</v>
      </c>
      <c r="BE116" s="231">
        <f>IF(N116="základní",J116,0)</f>
        <v>0</v>
      </c>
      <c r="BF116" s="231">
        <f>IF(N116="snížená",J116,0)</f>
        <v>0</v>
      </c>
      <c r="BG116" s="231">
        <f>IF(N116="zákl. přenesená",J116,0)</f>
        <v>0</v>
      </c>
      <c r="BH116" s="231">
        <f>IF(N116="sníž. přenesená",J116,0)</f>
        <v>0</v>
      </c>
      <c r="BI116" s="231">
        <f>IF(N116="nulová",J116,0)</f>
        <v>0</v>
      </c>
      <c r="BJ116" s="23" t="s">
        <v>79</v>
      </c>
      <c r="BK116" s="231">
        <f>ROUND(I116*H116,2)</f>
        <v>0</v>
      </c>
      <c r="BL116" s="23" t="s">
        <v>175</v>
      </c>
      <c r="BM116" s="23" t="s">
        <v>875</v>
      </c>
    </row>
    <row r="117" s="1" customFormat="1">
      <c r="B117" s="45"/>
      <c r="C117" s="73"/>
      <c r="D117" s="232" t="s">
        <v>177</v>
      </c>
      <c r="E117" s="73"/>
      <c r="F117" s="233" t="s">
        <v>439</v>
      </c>
      <c r="G117" s="73"/>
      <c r="H117" s="73"/>
      <c r="I117" s="190"/>
      <c r="J117" s="73"/>
      <c r="K117" s="73"/>
      <c r="L117" s="71"/>
      <c r="M117" s="234"/>
      <c r="N117" s="46"/>
      <c r="O117" s="46"/>
      <c r="P117" s="46"/>
      <c r="Q117" s="46"/>
      <c r="R117" s="46"/>
      <c r="S117" s="46"/>
      <c r="T117" s="94"/>
      <c r="AT117" s="23" t="s">
        <v>177</v>
      </c>
      <c r="AU117" s="23" t="s">
        <v>81</v>
      </c>
    </row>
    <row r="118" s="1" customFormat="1" ht="16.5" customHeight="1">
      <c r="B118" s="45"/>
      <c r="C118" s="220" t="s">
        <v>249</v>
      </c>
      <c r="D118" s="220" t="s">
        <v>170</v>
      </c>
      <c r="E118" s="221" t="s">
        <v>440</v>
      </c>
      <c r="F118" s="222" t="s">
        <v>441</v>
      </c>
      <c r="G118" s="223" t="s">
        <v>173</v>
      </c>
      <c r="H118" s="224">
        <v>1.3</v>
      </c>
      <c r="I118" s="225"/>
      <c r="J118" s="226">
        <f>ROUND(I118*H118,2)</f>
        <v>0</v>
      </c>
      <c r="K118" s="222" t="s">
        <v>174</v>
      </c>
      <c r="L118" s="71"/>
      <c r="M118" s="227" t="s">
        <v>21</v>
      </c>
      <c r="N118" s="228" t="s">
        <v>42</v>
      </c>
      <c r="O118" s="46"/>
      <c r="P118" s="229">
        <f>O118*H118</f>
        <v>0</v>
      </c>
      <c r="Q118" s="229">
        <v>0</v>
      </c>
      <c r="R118" s="229">
        <f>Q118*H118</f>
        <v>0</v>
      </c>
      <c r="S118" s="229">
        <v>0</v>
      </c>
      <c r="T118" s="230">
        <f>S118*H118</f>
        <v>0</v>
      </c>
      <c r="AR118" s="23" t="s">
        <v>175</v>
      </c>
      <c r="AT118" s="23" t="s">
        <v>170</v>
      </c>
      <c r="AU118" s="23" t="s">
        <v>81</v>
      </c>
      <c r="AY118" s="23" t="s">
        <v>168</v>
      </c>
      <c r="BE118" s="231">
        <f>IF(N118="základní",J118,0)</f>
        <v>0</v>
      </c>
      <c r="BF118" s="231">
        <f>IF(N118="snížená",J118,0)</f>
        <v>0</v>
      </c>
      <c r="BG118" s="231">
        <f>IF(N118="zákl. přenesená",J118,0)</f>
        <v>0</v>
      </c>
      <c r="BH118" s="231">
        <f>IF(N118="sníž. přenesená",J118,0)</f>
        <v>0</v>
      </c>
      <c r="BI118" s="231">
        <f>IF(N118="nulová",J118,0)</f>
        <v>0</v>
      </c>
      <c r="BJ118" s="23" t="s">
        <v>79</v>
      </c>
      <c r="BK118" s="231">
        <f>ROUND(I118*H118,2)</f>
        <v>0</v>
      </c>
      <c r="BL118" s="23" t="s">
        <v>175</v>
      </c>
      <c r="BM118" s="23" t="s">
        <v>876</v>
      </c>
    </row>
    <row r="119" s="1" customFormat="1">
      <c r="B119" s="45"/>
      <c r="C119" s="73"/>
      <c r="D119" s="232" t="s">
        <v>177</v>
      </c>
      <c r="E119" s="73"/>
      <c r="F119" s="233" t="s">
        <v>439</v>
      </c>
      <c r="G119" s="73"/>
      <c r="H119" s="73"/>
      <c r="I119" s="190"/>
      <c r="J119" s="73"/>
      <c r="K119" s="73"/>
      <c r="L119" s="71"/>
      <c r="M119" s="234"/>
      <c r="N119" s="46"/>
      <c r="O119" s="46"/>
      <c r="P119" s="46"/>
      <c r="Q119" s="46"/>
      <c r="R119" s="46"/>
      <c r="S119" s="46"/>
      <c r="T119" s="94"/>
      <c r="AT119" s="23" t="s">
        <v>177</v>
      </c>
      <c r="AU119" s="23" t="s">
        <v>81</v>
      </c>
    </row>
    <row r="120" s="1" customFormat="1" ht="25.5" customHeight="1">
      <c r="B120" s="45"/>
      <c r="C120" s="220" t="s">
        <v>253</v>
      </c>
      <c r="D120" s="220" t="s">
        <v>170</v>
      </c>
      <c r="E120" s="221" t="s">
        <v>443</v>
      </c>
      <c r="F120" s="222" t="s">
        <v>444</v>
      </c>
      <c r="G120" s="223" t="s">
        <v>235</v>
      </c>
      <c r="H120" s="224">
        <v>0.79000000000000004</v>
      </c>
      <c r="I120" s="225"/>
      <c r="J120" s="226">
        <f>ROUND(I120*H120,2)</f>
        <v>0</v>
      </c>
      <c r="K120" s="222" t="s">
        <v>174</v>
      </c>
      <c r="L120" s="71"/>
      <c r="M120" s="227" t="s">
        <v>21</v>
      </c>
      <c r="N120" s="228" t="s">
        <v>42</v>
      </c>
      <c r="O120" s="46"/>
      <c r="P120" s="229">
        <f>O120*H120</f>
        <v>0</v>
      </c>
      <c r="Q120" s="229">
        <v>1.0382199999999999</v>
      </c>
      <c r="R120" s="229">
        <f>Q120*H120</f>
        <v>0.82019379999999997</v>
      </c>
      <c r="S120" s="229">
        <v>0</v>
      </c>
      <c r="T120" s="230">
        <f>S120*H120</f>
        <v>0</v>
      </c>
      <c r="AR120" s="23" t="s">
        <v>175</v>
      </c>
      <c r="AT120" s="23" t="s">
        <v>170</v>
      </c>
      <c r="AU120" s="23" t="s">
        <v>81</v>
      </c>
      <c r="AY120" s="23" t="s">
        <v>168</v>
      </c>
      <c r="BE120" s="231">
        <f>IF(N120="základní",J120,0)</f>
        <v>0</v>
      </c>
      <c r="BF120" s="231">
        <f>IF(N120="snížená",J120,0)</f>
        <v>0</v>
      </c>
      <c r="BG120" s="231">
        <f>IF(N120="zákl. přenesená",J120,0)</f>
        <v>0</v>
      </c>
      <c r="BH120" s="231">
        <f>IF(N120="sníž. přenesená",J120,0)</f>
        <v>0</v>
      </c>
      <c r="BI120" s="231">
        <f>IF(N120="nulová",J120,0)</f>
        <v>0</v>
      </c>
      <c r="BJ120" s="23" t="s">
        <v>79</v>
      </c>
      <c r="BK120" s="231">
        <f>ROUND(I120*H120,2)</f>
        <v>0</v>
      </c>
      <c r="BL120" s="23" t="s">
        <v>175</v>
      </c>
      <c r="BM120" s="23" t="s">
        <v>877</v>
      </c>
    </row>
    <row r="121" s="1" customFormat="1">
      <c r="B121" s="45"/>
      <c r="C121" s="73"/>
      <c r="D121" s="232" t="s">
        <v>177</v>
      </c>
      <c r="E121" s="73"/>
      <c r="F121" s="233" t="s">
        <v>446</v>
      </c>
      <c r="G121" s="73"/>
      <c r="H121" s="73"/>
      <c r="I121" s="190"/>
      <c r="J121" s="73"/>
      <c r="K121" s="73"/>
      <c r="L121" s="71"/>
      <c r="M121" s="234"/>
      <c r="N121" s="46"/>
      <c r="O121" s="46"/>
      <c r="P121" s="46"/>
      <c r="Q121" s="46"/>
      <c r="R121" s="46"/>
      <c r="S121" s="46"/>
      <c r="T121" s="94"/>
      <c r="AT121" s="23" t="s">
        <v>177</v>
      </c>
      <c r="AU121" s="23" t="s">
        <v>81</v>
      </c>
    </row>
    <row r="122" s="1" customFormat="1" ht="25.5" customHeight="1">
      <c r="B122" s="45"/>
      <c r="C122" s="220" t="s">
        <v>258</v>
      </c>
      <c r="D122" s="220" t="s">
        <v>170</v>
      </c>
      <c r="E122" s="221" t="s">
        <v>878</v>
      </c>
      <c r="F122" s="222" t="s">
        <v>879</v>
      </c>
      <c r="G122" s="223" t="s">
        <v>235</v>
      </c>
      <c r="H122" s="224">
        <v>0.22</v>
      </c>
      <c r="I122" s="225"/>
      <c r="J122" s="226">
        <f>ROUND(I122*H122,2)</f>
        <v>0</v>
      </c>
      <c r="K122" s="222" t="s">
        <v>174</v>
      </c>
      <c r="L122" s="71"/>
      <c r="M122" s="227" t="s">
        <v>21</v>
      </c>
      <c r="N122" s="228" t="s">
        <v>42</v>
      </c>
      <c r="O122" s="46"/>
      <c r="P122" s="229">
        <f>O122*H122</f>
        <v>0</v>
      </c>
      <c r="Q122" s="229">
        <v>1.0606599999999999</v>
      </c>
      <c r="R122" s="229">
        <f>Q122*H122</f>
        <v>0.23334519999999998</v>
      </c>
      <c r="S122" s="229">
        <v>0</v>
      </c>
      <c r="T122" s="230">
        <f>S122*H122</f>
        <v>0</v>
      </c>
      <c r="AR122" s="23" t="s">
        <v>175</v>
      </c>
      <c r="AT122" s="23" t="s">
        <v>170</v>
      </c>
      <c r="AU122" s="23" t="s">
        <v>81</v>
      </c>
      <c r="AY122" s="23" t="s">
        <v>168</v>
      </c>
      <c r="BE122" s="231">
        <f>IF(N122="základní",J122,0)</f>
        <v>0</v>
      </c>
      <c r="BF122" s="231">
        <f>IF(N122="snížená",J122,0)</f>
        <v>0</v>
      </c>
      <c r="BG122" s="231">
        <f>IF(N122="zákl. přenesená",J122,0)</f>
        <v>0</v>
      </c>
      <c r="BH122" s="231">
        <f>IF(N122="sníž. přenesená",J122,0)</f>
        <v>0</v>
      </c>
      <c r="BI122" s="231">
        <f>IF(N122="nulová",J122,0)</f>
        <v>0</v>
      </c>
      <c r="BJ122" s="23" t="s">
        <v>79</v>
      </c>
      <c r="BK122" s="231">
        <f>ROUND(I122*H122,2)</f>
        <v>0</v>
      </c>
      <c r="BL122" s="23" t="s">
        <v>175</v>
      </c>
      <c r="BM122" s="23" t="s">
        <v>880</v>
      </c>
    </row>
    <row r="123" s="1" customFormat="1">
      <c r="B123" s="45"/>
      <c r="C123" s="73"/>
      <c r="D123" s="232" t="s">
        <v>177</v>
      </c>
      <c r="E123" s="73"/>
      <c r="F123" s="233" t="s">
        <v>446</v>
      </c>
      <c r="G123" s="73"/>
      <c r="H123" s="73"/>
      <c r="I123" s="190"/>
      <c r="J123" s="73"/>
      <c r="K123" s="73"/>
      <c r="L123" s="71"/>
      <c r="M123" s="234"/>
      <c r="N123" s="46"/>
      <c r="O123" s="46"/>
      <c r="P123" s="46"/>
      <c r="Q123" s="46"/>
      <c r="R123" s="46"/>
      <c r="S123" s="46"/>
      <c r="T123" s="94"/>
      <c r="AT123" s="23" t="s">
        <v>177</v>
      </c>
      <c r="AU123" s="23" t="s">
        <v>81</v>
      </c>
    </row>
    <row r="124" s="1" customFormat="1" ht="25.5" customHeight="1">
      <c r="B124" s="45"/>
      <c r="C124" s="220" t="s">
        <v>264</v>
      </c>
      <c r="D124" s="220" t="s">
        <v>170</v>
      </c>
      <c r="E124" s="221" t="s">
        <v>881</v>
      </c>
      <c r="F124" s="222" t="s">
        <v>882</v>
      </c>
      <c r="G124" s="223" t="s">
        <v>205</v>
      </c>
      <c r="H124" s="224">
        <v>31.27</v>
      </c>
      <c r="I124" s="225"/>
      <c r="J124" s="226">
        <f>ROUND(I124*H124,2)</f>
        <v>0</v>
      </c>
      <c r="K124" s="222" t="s">
        <v>174</v>
      </c>
      <c r="L124" s="71"/>
      <c r="M124" s="227" t="s">
        <v>21</v>
      </c>
      <c r="N124" s="228" t="s">
        <v>42</v>
      </c>
      <c r="O124" s="46"/>
      <c r="P124" s="229">
        <f>O124*H124</f>
        <v>0</v>
      </c>
      <c r="Q124" s="229">
        <v>2.45329</v>
      </c>
      <c r="R124" s="229">
        <f>Q124*H124</f>
        <v>76.714378299999993</v>
      </c>
      <c r="S124" s="229">
        <v>0</v>
      </c>
      <c r="T124" s="230">
        <f>S124*H124</f>
        <v>0</v>
      </c>
      <c r="AR124" s="23" t="s">
        <v>175</v>
      </c>
      <c r="AT124" s="23" t="s">
        <v>170</v>
      </c>
      <c r="AU124" s="23" t="s">
        <v>81</v>
      </c>
      <c r="AY124" s="23" t="s">
        <v>168</v>
      </c>
      <c r="BE124" s="231">
        <f>IF(N124="základní",J124,0)</f>
        <v>0</v>
      </c>
      <c r="BF124" s="231">
        <f>IF(N124="snížená",J124,0)</f>
        <v>0</v>
      </c>
      <c r="BG124" s="231">
        <f>IF(N124="zákl. přenesená",J124,0)</f>
        <v>0</v>
      </c>
      <c r="BH124" s="231">
        <f>IF(N124="sníž. přenesená",J124,0)</f>
        <v>0</v>
      </c>
      <c r="BI124" s="231">
        <f>IF(N124="nulová",J124,0)</f>
        <v>0</v>
      </c>
      <c r="BJ124" s="23" t="s">
        <v>79</v>
      </c>
      <c r="BK124" s="231">
        <f>ROUND(I124*H124,2)</f>
        <v>0</v>
      </c>
      <c r="BL124" s="23" t="s">
        <v>175</v>
      </c>
      <c r="BM124" s="23" t="s">
        <v>883</v>
      </c>
    </row>
    <row r="125" s="1" customFormat="1">
      <c r="B125" s="45"/>
      <c r="C125" s="73"/>
      <c r="D125" s="232" t="s">
        <v>177</v>
      </c>
      <c r="E125" s="73"/>
      <c r="F125" s="233" t="s">
        <v>431</v>
      </c>
      <c r="G125" s="73"/>
      <c r="H125" s="73"/>
      <c r="I125" s="190"/>
      <c r="J125" s="73"/>
      <c r="K125" s="73"/>
      <c r="L125" s="71"/>
      <c r="M125" s="234"/>
      <c r="N125" s="46"/>
      <c r="O125" s="46"/>
      <c r="P125" s="46"/>
      <c r="Q125" s="46"/>
      <c r="R125" s="46"/>
      <c r="S125" s="46"/>
      <c r="T125" s="94"/>
      <c r="AT125" s="23" t="s">
        <v>177</v>
      </c>
      <c r="AU125" s="23" t="s">
        <v>81</v>
      </c>
    </row>
    <row r="126" s="1" customFormat="1" ht="16.5" customHeight="1">
      <c r="B126" s="45"/>
      <c r="C126" s="220" t="s">
        <v>269</v>
      </c>
      <c r="D126" s="220" t="s">
        <v>170</v>
      </c>
      <c r="E126" s="221" t="s">
        <v>450</v>
      </c>
      <c r="F126" s="222" t="s">
        <v>451</v>
      </c>
      <c r="G126" s="223" t="s">
        <v>173</v>
      </c>
      <c r="H126" s="224">
        <v>55.829999999999998</v>
      </c>
      <c r="I126" s="225"/>
      <c r="J126" s="226">
        <f>ROUND(I126*H126,2)</f>
        <v>0</v>
      </c>
      <c r="K126" s="222" t="s">
        <v>174</v>
      </c>
      <c r="L126" s="71"/>
      <c r="M126" s="227" t="s">
        <v>21</v>
      </c>
      <c r="N126" s="228" t="s">
        <v>42</v>
      </c>
      <c r="O126" s="46"/>
      <c r="P126" s="229">
        <f>O126*H126</f>
        <v>0</v>
      </c>
      <c r="Q126" s="229">
        <v>0.0026900000000000001</v>
      </c>
      <c r="R126" s="229">
        <f>Q126*H126</f>
        <v>0.1501827</v>
      </c>
      <c r="S126" s="229">
        <v>0</v>
      </c>
      <c r="T126" s="230">
        <f>S126*H126</f>
        <v>0</v>
      </c>
      <c r="AR126" s="23" t="s">
        <v>175</v>
      </c>
      <c r="AT126" s="23" t="s">
        <v>170</v>
      </c>
      <c r="AU126" s="23" t="s">
        <v>81</v>
      </c>
      <c r="AY126" s="23" t="s">
        <v>168</v>
      </c>
      <c r="BE126" s="231">
        <f>IF(N126="základní",J126,0)</f>
        <v>0</v>
      </c>
      <c r="BF126" s="231">
        <f>IF(N126="snížená",J126,0)</f>
        <v>0</v>
      </c>
      <c r="BG126" s="231">
        <f>IF(N126="zákl. přenesená",J126,0)</f>
        <v>0</v>
      </c>
      <c r="BH126" s="231">
        <f>IF(N126="sníž. přenesená",J126,0)</f>
        <v>0</v>
      </c>
      <c r="BI126" s="231">
        <f>IF(N126="nulová",J126,0)</f>
        <v>0</v>
      </c>
      <c r="BJ126" s="23" t="s">
        <v>79</v>
      </c>
      <c r="BK126" s="231">
        <f>ROUND(I126*H126,2)</f>
        <v>0</v>
      </c>
      <c r="BL126" s="23" t="s">
        <v>175</v>
      </c>
      <c r="BM126" s="23" t="s">
        <v>884</v>
      </c>
    </row>
    <row r="127" s="1" customFormat="1">
      <c r="B127" s="45"/>
      <c r="C127" s="73"/>
      <c r="D127" s="232" t="s">
        <v>177</v>
      </c>
      <c r="E127" s="73"/>
      <c r="F127" s="233" t="s">
        <v>439</v>
      </c>
      <c r="G127" s="73"/>
      <c r="H127" s="73"/>
      <c r="I127" s="190"/>
      <c r="J127" s="73"/>
      <c r="K127" s="73"/>
      <c r="L127" s="71"/>
      <c r="M127" s="234"/>
      <c r="N127" s="46"/>
      <c r="O127" s="46"/>
      <c r="P127" s="46"/>
      <c r="Q127" s="46"/>
      <c r="R127" s="46"/>
      <c r="S127" s="46"/>
      <c r="T127" s="94"/>
      <c r="AT127" s="23" t="s">
        <v>177</v>
      </c>
      <c r="AU127" s="23" t="s">
        <v>81</v>
      </c>
    </row>
    <row r="128" s="1" customFormat="1" ht="16.5" customHeight="1">
      <c r="B128" s="45"/>
      <c r="C128" s="220" t="s">
        <v>9</v>
      </c>
      <c r="D128" s="220" t="s">
        <v>170</v>
      </c>
      <c r="E128" s="221" t="s">
        <v>453</v>
      </c>
      <c r="F128" s="222" t="s">
        <v>454</v>
      </c>
      <c r="G128" s="223" t="s">
        <v>173</v>
      </c>
      <c r="H128" s="224">
        <v>55.829999999999998</v>
      </c>
      <c r="I128" s="225"/>
      <c r="J128" s="226">
        <f>ROUND(I128*H128,2)</f>
        <v>0</v>
      </c>
      <c r="K128" s="222" t="s">
        <v>174</v>
      </c>
      <c r="L128" s="71"/>
      <c r="M128" s="227" t="s">
        <v>21</v>
      </c>
      <c r="N128" s="228" t="s">
        <v>42</v>
      </c>
      <c r="O128" s="46"/>
      <c r="P128" s="229">
        <f>O128*H128</f>
        <v>0</v>
      </c>
      <c r="Q128" s="229">
        <v>0</v>
      </c>
      <c r="R128" s="229">
        <f>Q128*H128</f>
        <v>0</v>
      </c>
      <c r="S128" s="229">
        <v>0</v>
      </c>
      <c r="T128" s="230">
        <f>S128*H128</f>
        <v>0</v>
      </c>
      <c r="AR128" s="23" t="s">
        <v>175</v>
      </c>
      <c r="AT128" s="23" t="s">
        <v>170</v>
      </c>
      <c r="AU128" s="23" t="s">
        <v>81</v>
      </c>
      <c r="AY128" s="23" t="s">
        <v>168</v>
      </c>
      <c r="BE128" s="231">
        <f>IF(N128="základní",J128,0)</f>
        <v>0</v>
      </c>
      <c r="BF128" s="231">
        <f>IF(N128="snížená",J128,0)</f>
        <v>0</v>
      </c>
      <c r="BG128" s="231">
        <f>IF(N128="zákl. přenesená",J128,0)</f>
        <v>0</v>
      </c>
      <c r="BH128" s="231">
        <f>IF(N128="sníž. přenesená",J128,0)</f>
        <v>0</v>
      </c>
      <c r="BI128" s="231">
        <f>IF(N128="nulová",J128,0)</f>
        <v>0</v>
      </c>
      <c r="BJ128" s="23" t="s">
        <v>79</v>
      </c>
      <c r="BK128" s="231">
        <f>ROUND(I128*H128,2)</f>
        <v>0</v>
      </c>
      <c r="BL128" s="23" t="s">
        <v>175</v>
      </c>
      <c r="BM128" s="23" t="s">
        <v>885</v>
      </c>
    </row>
    <row r="129" s="1" customFormat="1">
      <c r="B129" s="45"/>
      <c r="C129" s="73"/>
      <c r="D129" s="232" t="s">
        <v>177</v>
      </c>
      <c r="E129" s="73"/>
      <c r="F129" s="233" t="s">
        <v>439</v>
      </c>
      <c r="G129" s="73"/>
      <c r="H129" s="73"/>
      <c r="I129" s="190"/>
      <c r="J129" s="73"/>
      <c r="K129" s="73"/>
      <c r="L129" s="71"/>
      <c r="M129" s="234"/>
      <c r="N129" s="46"/>
      <c r="O129" s="46"/>
      <c r="P129" s="46"/>
      <c r="Q129" s="46"/>
      <c r="R129" s="46"/>
      <c r="S129" s="46"/>
      <c r="T129" s="94"/>
      <c r="AT129" s="23" t="s">
        <v>177</v>
      </c>
      <c r="AU129" s="23" t="s">
        <v>81</v>
      </c>
    </row>
    <row r="130" s="10" customFormat="1" ht="29.88" customHeight="1">
      <c r="B130" s="204"/>
      <c r="C130" s="205"/>
      <c r="D130" s="206" t="s">
        <v>70</v>
      </c>
      <c r="E130" s="218" t="s">
        <v>185</v>
      </c>
      <c r="F130" s="218" t="s">
        <v>460</v>
      </c>
      <c r="G130" s="205"/>
      <c r="H130" s="205"/>
      <c r="I130" s="208"/>
      <c r="J130" s="219">
        <f>BK130</f>
        <v>0</v>
      </c>
      <c r="K130" s="205"/>
      <c r="L130" s="210"/>
      <c r="M130" s="211"/>
      <c r="N130" s="212"/>
      <c r="O130" s="212"/>
      <c r="P130" s="213">
        <f>SUM(P131:P144)</f>
        <v>0</v>
      </c>
      <c r="Q130" s="212"/>
      <c r="R130" s="213">
        <f>SUM(R131:R144)</f>
        <v>69.905073999999985</v>
      </c>
      <c r="S130" s="212"/>
      <c r="T130" s="214">
        <f>SUM(T131:T144)</f>
        <v>0</v>
      </c>
      <c r="AR130" s="215" t="s">
        <v>79</v>
      </c>
      <c r="AT130" s="216" t="s">
        <v>70</v>
      </c>
      <c r="AU130" s="216" t="s">
        <v>79</v>
      </c>
      <c r="AY130" s="215" t="s">
        <v>168</v>
      </c>
      <c r="BK130" s="217">
        <f>SUM(BK131:BK144)</f>
        <v>0</v>
      </c>
    </row>
    <row r="131" s="1" customFormat="1" ht="25.5" customHeight="1">
      <c r="B131" s="45"/>
      <c r="C131" s="220" t="s">
        <v>278</v>
      </c>
      <c r="D131" s="220" t="s">
        <v>170</v>
      </c>
      <c r="E131" s="221" t="s">
        <v>886</v>
      </c>
      <c r="F131" s="222" t="s">
        <v>887</v>
      </c>
      <c r="G131" s="223" t="s">
        <v>205</v>
      </c>
      <c r="H131" s="224">
        <v>11.390000000000001</v>
      </c>
      <c r="I131" s="225"/>
      <c r="J131" s="226">
        <f>ROUND(I131*H131,2)</f>
        <v>0</v>
      </c>
      <c r="K131" s="222" t="s">
        <v>174</v>
      </c>
      <c r="L131" s="71"/>
      <c r="M131" s="227" t="s">
        <v>21</v>
      </c>
      <c r="N131" s="228" t="s">
        <v>42</v>
      </c>
      <c r="O131" s="46"/>
      <c r="P131" s="229">
        <f>O131*H131</f>
        <v>0</v>
      </c>
      <c r="Q131" s="229">
        <v>2.45329</v>
      </c>
      <c r="R131" s="229">
        <f>Q131*H131</f>
        <v>27.9429731</v>
      </c>
      <c r="S131" s="229">
        <v>0</v>
      </c>
      <c r="T131" s="230">
        <f>S131*H131</f>
        <v>0</v>
      </c>
      <c r="AR131" s="23" t="s">
        <v>175</v>
      </c>
      <c r="AT131" s="23" t="s">
        <v>170</v>
      </c>
      <c r="AU131" s="23" t="s">
        <v>81</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175</v>
      </c>
      <c r="BM131" s="23" t="s">
        <v>888</v>
      </c>
    </row>
    <row r="132" s="1" customFormat="1">
      <c r="B132" s="45"/>
      <c r="C132" s="73"/>
      <c r="D132" s="232" t="s">
        <v>177</v>
      </c>
      <c r="E132" s="73"/>
      <c r="F132" s="233" t="s">
        <v>889</v>
      </c>
      <c r="G132" s="73"/>
      <c r="H132" s="73"/>
      <c r="I132" s="190"/>
      <c r="J132" s="73"/>
      <c r="K132" s="73"/>
      <c r="L132" s="71"/>
      <c r="M132" s="234"/>
      <c r="N132" s="46"/>
      <c r="O132" s="46"/>
      <c r="P132" s="46"/>
      <c r="Q132" s="46"/>
      <c r="R132" s="46"/>
      <c r="S132" s="46"/>
      <c r="T132" s="94"/>
      <c r="AT132" s="23" t="s">
        <v>177</v>
      </c>
      <c r="AU132" s="23" t="s">
        <v>81</v>
      </c>
    </row>
    <row r="133" s="1" customFormat="1" ht="25.5" customHeight="1">
      <c r="B133" s="45"/>
      <c r="C133" s="220" t="s">
        <v>283</v>
      </c>
      <c r="D133" s="220" t="s">
        <v>170</v>
      </c>
      <c r="E133" s="221" t="s">
        <v>886</v>
      </c>
      <c r="F133" s="222" t="s">
        <v>887</v>
      </c>
      <c r="G133" s="223" t="s">
        <v>205</v>
      </c>
      <c r="H133" s="224">
        <v>15.94</v>
      </c>
      <c r="I133" s="225"/>
      <c r="J133" s="226">
        <f>ROUND(I133*H133,2)</f>
        <v>0</v>
      </c>
      <c r="K133" s="222" t="s">
        <v>174</v>
      </c>
      <c r="L133" s="71"/>
      <c r="M133" s="227" t="s">
        <v>21</v>
      </c>
      <c r="N133" s="228" t="s">
        <v>42</v>
      </c>
      <c r="O133" s="46"/>
      <c r="P133" s="229">
        <f>O133*H133</f>
        <v>0</v>
      </c>
      <c r="Q133" s="229">
        <v>2.45329</v>
      </c>
      <c r="R133" s="229">
        <f>Q133*H133</f>
        <v>39.105442599999996</v>
      </c>
      <c r="S133" s="229">
        <v>0</v>
      </c>
      <c r="T133" s="230">
        <f>S133*H133</f>
        <v>0</v>
      </c>
      <c r="AR133" s="23" t="s">
        <v>175</v>
      </c>
      <c r="AT133" s="23" t="s">
        <v>170</v>
      </c>
      <c r="AU133" s="23" t="s">
        <v>81</v>
      </c>
      <c r="AY133" s="23" t="s">
        <v>168</v>
      </c>
      <c r="BE133" s="231">
        <f>IF(N133="základní",J133,0)</f>
        <v>0</v>
      </c>
      <c r="BF133" s="231">
        <f>IF(N133="snížená",J133,0)</f>
        <v>0</v>
      </c>
      <c r="BG133" s="231">
        <f>IF(N133="zákl. přenesená",J133,0)</f>
        <v>0</v>
      </c>
      <c r="BH133" s="231">
        <f>IF(N133="sníž. přenesená",J133,0)</f>
        <v>0</v>
      </c>
      <c r="BI133" s="231">
        <f>IF(N133="nulová",J133,0)</f>
        <v>0</v>
      </c>
      <c r="BJ133" s="23" t="s">
        <v>79</v>
      </c>
      <c r="BK133" s="231">
        <f>ROUND(I133*H133,2)</f>
        <v>0</v>
      </c>
      <c r="BL133" s="23" t="s">
        <v>175</v>
      </c>
      <c r="BM133" s="23" t="s">
        <v>890</v>
      </c>
    </row>
    <row r="134" s="1" customFormat="1">
      <c r="B134" s="45"/>
      <c r="C134" s="73"/>
      <c r="D134" s="232" t="s">
        <v>177</v>
      </c>
      <c r="E134" s="73"/>
      <c r="F134" s="233" t="s">
        <v>889</v>
      </c>
      <c r="G134" s="73"/>
      <c r="H134" s="73"/>
      <c r="I134" s="190"/>
      <c r="J134" s="73"/>
      <c r="K134" s="73"/>
      <c r="L134" s="71"/>
      <c r="M134" s="234"/>
      <c r="N134" s="46"/>
      <c r="O134" s="46"/>
      <c r="P134" s="46"/>
      <c r="Q134" s="46"/>
      <c r="R134" s="46"/>
      <c r="S134" s="46"/>
      <c r="T134" s="94"/>
      <c r="AT134" s="23" t="s">
        <v>177</v>
      </c>
      <c r="AU134" s="23" t="s">
        <v>81</v>
      </c>
    </row>
    <row r="135" s="1" customFormat="1" ht="25.5" customHeight="1">
      <c r="B135" s="45"/>
      <c r="C135" s="220" t="s">
        <v>288</v>
      </c>
      <c r="D135" s="220" t="s">
        <v>170</v>
      </c>
      <c r="E135" s="221" t="s">
        <v>891</v>
      </c>
      <c r="F135" s="222" t="s">
        <v>892</v>
      </c>
      <c r="G135" s="223" t="s">
        <v>173</v>
      </c>
      <c r="H135" s="224">
        <v>55.149999999999999</v>
      </c>
      <c r="I135" s="225"/>
      <c r="J135" s="226">
        <f>ROUND(I135*H135,2)</f>
        <v>0</v>
      </c>
      <c r="K135" s="222" t="s">
        <v>174</v>
      </c>
      <c r="L135" s="71"/>
      <c r="M135" s="227" t="s">
        <v>21</v>
      </c>
      <c r="N135" s="228" t="s">
        <v>42</v>
      </c>
      <c r="O135" s="46"/>
      <c r="P135" s="229">
        <f>O135*H135</f>
        <v>0</v>
      </c>
      <c r="Q135" s="229">
        <v>0.0027499999999999998</v>
      </c>
      <c r="R135" s="229">
        <f>Q135*H135</f>
        <v>0.15166249999999998</v>
      </c>
      <c r="S135" s="229">
        <v>0</v>
      </c>
      <c r="T135" s="230">
        <f>S135*H135</f>
        <v>0</v>
      </c>
      <c r="AR135" s="23" t="s">
        <v>175</v>
      </c>
      <c r="AT135" s="23" t="s">
        <v>170</v>
      </c>
      <c r="AU135" s="23" t="s">
        <v>81</v>
      </c>
      <c r="AY135" s="23" t="s">
        <v>168</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175</v>
      </c>
      <c r="BM135" s="23" t="s">
        <v>893</v>
      </c>
    </row>
    <row r="136" s="1" customFormat="1">
      <c r="B136" s="45"/>
      <c r="C136" s="73"/>
      <c r="D136" s="232" t="s">
        <v>177</v>
      </c>
      <c r="E136" s="73"/>
      <c r="F136" s="233" t="s">
        <v>894</v>
      </c>
      <c r="G136" s="73"/>
      <c r="H136" s="73"/>
      <c r="I136" s="190"/>
      <c r="J136" s="73"/>
      <c r="K136" s="73"/>
      <c r="L136" s="71"/>
      <c r="M136" s="234"/>
      <c r="N136" s="46"/>
      <c r="O136" s="46"/>
      <c r="P136" s="46"/>
      <c r="Q136" s="46"/>
      <c r="R136" s="46"/>
      <c r="S136" s="46"/>
      <c r="T136" s="94"/>
      <c r="AT136" s="23" t="s">
        <v>177</v>
      </c>
      <c r="AU136" s="23" t="s">
        <v>81</v>
      </c>
    </row>
    <row r="137" s="1" customFormat="1" ht="25.5" customHeight="1">
      <c r="B137" s="45"/>
      <c r="C137" s="220" t="s">
        <v>293</v>
      </c>
      <c r="D137" s="220" t="s">
        <v>170</v>
      </c>
      <c r="E137" s="221" t="s">
        <v>895</v>
      </c>
      <c r="F137" s="222" t="s">
        <v>896</v>
      </c>
      <c r="G137" s="223" t="s">
        <v>173</v>
      </c>
      <c r="H137" s="224">
        <v>55.149999999999999</v>
      </c>
      <c r="I137" s="225"/>
      <c r="J137" s="226">
        <f>ROUND(I137*H137,2)</f>
        <v>0</v>
      </c>
      <c r="K137" s="222" t="s">
        <v>174</v>
      </c>
      <c r="L137" s="71"/>
      <c r="M137" s="227" t="s">
        <v>21</v>
      </c>
      <c r="N137" s="228" t="s">
        <v>42</v>
      </c>
      <c r="O137" s="46"/>
      <c r="P137" s="229">
        <f>O137*H137</f>
        <v>0</v>
      </c>
      <c r="Q137" s="229">
        <v>0</v>
      </c>
      <c r="R137" s="229">
        <f>Q137*H137</f>
        <v>0</v>
      </c>
      <c r="S137" s="229">
        <v>0</v>
      </c>
      <c r="T137" s="230">
        <f>S137*H137</f>
        <v>0</v>
      </c>
      <c r="AR137" s="23" t="s">
        <v>175</v>
      </c>
      <c r="AT137" s="23" t="s">
        <v>170</v>
      </c>
      <c r="AU137" s="23" t="s">
        <v>81</v>
      </c>
      <c r="AY137" s="23" t="s">
        <v>168</v>
      </c>
      <c r="BE137" s="231">
        <f>IF(N137="základní",J137,0)</f>
        <v>0</v>
      </c>
      <c r="BF137" s="231">
        <f>IF(N137="snížená",J137,0)</f>
        <v>0</v>
      </c>
      <c r="BG137" s="231">
        <f>IF(N137="zákl. přenesená",J137,0)</f>
        <v>0</v>
      </c>
      <c r="BH137" s="231">
        <f>IF(N137="sníž. přenesená",J137,0)</f>
        <v>0</v>
      </c>
      <c r="BI137" s="231">
        <f>IF(N137="nulová",J137,0)</f>
        <v>0</v>
      </c>
      <c r="BJ137" s="23" t="s">
        <v>79</v>
      </c>
      <c r="BK137" s="231">
        <f>ROUND(I137*H137,2)</f>
        <v>0</v>
      </c>
      <c r="BL137" s="23" t="s">
        <v>175</v>
      </c>
      <c r="BM137" s="23" t="s">
        <v>897</v>
      </c>
    </row>
    <row r="138" s="1" customFormat="1">
      <c r="B138" s="45"/>
      <c r="C138" s="73"/>
      <c r="D138" s="232" t="s">
        <v>177</v>
      </c>
      <c r="E138" s="73"/>
      <c r="F138" s="233" t="s">
        <v>894</v>
      </c>
      <c r="G138" s="73"/>
      <c r="H138" s="73"/>
      <c r="I138" s="190"/>
      <c r="J138" s="73"/>
      <c r="K138" s="73"/>
      <c r="L138" s="71"/>
      <c r="M138" s="234"/>
      <c r="N138" s="46"/>
      <c r="O138" s="46"/>
      <c r="P138" s="46"/>
      <c r="Q138" s="46"/>
      <c r="R138" s="46"/>
      <c r="S138" s="46"/>
      <c r="T138" s="94"/>
      <c r="AT138" s="23" t="s">
        <v>177</v>
      </c>
      <c r="AU138" s="23" t="s">
        <v>81</v>
      </c>
    </row>
    <row r="139" s="1" customFormat="1" ht="16.5" customHeight="1">
      <c r="B139" s="45"/>
      <c r="C139" s="220" t="s">
        <v>298</v>
      </c>
      <c r="D139" s="220" t="s">
        <v>170</v>
      </c>
      <c r="E139" s="221" t="s">
        <v>898</v>
      </c>
      <c r="F139" s="222" t="s">
        <v>899</v>
      </c>
      <c r="G139" s="223" t="s">
        <v>173</v>
      </c>
      <c r="H139" s="224">
        <v>23.98</v>
      </c>
      <c r="I139" s="225"/>
      <c r="J139" s="226">
        <f>ROUND(I139*H139,2)</f>
        <v>0</v>
      </c>
      <c r="K139" s="222" t="s">
        <v>174</v>
      </c>
      <c r="L139" s="71"/>
      <c r="M139" s="227" t="s">
        <v>21</v>
      </c>
      <c r="N139" s="228" t="s">
        <v>42</v>
      </c>
      <c r="O139" s="46"/>
      <c r="P139" s="229">
        <f>O139*H139</f>
        <v>0</v>
      </c>
      <c r="Q139" s="229">
        <v>0.00346</v>
      </c>
      <c r="R139" s="229">
        <f>Q139*H139</f>
        <v>0.082970799999999997</v>
      </c>
      <c r="S139" s="229">
        <v>0</v>
      </c>
      <c r="T139" s="230">
        <f>S139*H139</f>
        <v>0</v>
      </c>
      <c r="AR139" s="23" t="s">
        <v>175</v>
      </c>
      <c r="AT139" s="23" t="s">
        <v>170</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175</v>
      </c>
      <c r="BM139" s="23" t="s">
        <v>900</v>
      </c>
    </row>
    <row r="140" s="1" customFormat="1">
      <c r="B140" s="45"/>
      <c r="C140" s="73"/>
      <c r="D140" s="232" t="s">
        <v>177</v>
      </c>
      <c r="E140" s="73"/>
      <c r="F140" s="233" t="s">
        <v>894</v>
      </c>
      <c r="G140" s="73"/>
      <c r="H140" s="73"/>
      <c r="I140" s="190"/>
      <c r="J140" s="73"/>
      <c r="K140" s="73"/>
      <c r="L140" s="71"/>
      <c r="M140" s="234"/>
      <c r="N140" s="46"/>
      <c r="O140" s="46"/>
      <c r="P140" s="46"/>
      <c r="Q140" s="46"/>
      <c r="R140" s="46"/>
      <c r="S140" s="46"/>
      <c r="T140" s="94"/>
      <c r="AT140" s="23" t="s">
        <v>177</v>
      </c>
      <c r="AU140" s="23" t="s">
        <v>81</v>
      </c>
    </row>
    <row r="141" s="1" customFormat="1" ht="16.5" customHeight="1">
      <c r="B141" s="45"/>
      <c r="C141" s="220" t="s">
        <v>303</v>
      </c>
      <c r="D141" s="220" t="s">
        <v>170</v>
      </c>
      <c r="E141" s="221" t="s">
        <v>901</v>
      </c>
      <c r="F141" s="222" t="s">
        <v>902</v>
      </c>
      <c r="G141" s="223" t="s">
        <v>173</v>
      </c>
      <c r="H141" s="224">
        <v>23.98</v>
      </c>
      <c r="I141" s="225"/>
      <c r="J141" s="226">
        <f>ROUND(I141*H141,2)</f>
        <v>0</v>
      </c>
      <c r="K141" s="222" t="s">
        <v>174</v>
      </c>
      <c r="L141" s="71"/>
      <c r="M141" s="227" t="s">
        <v>21</v>
      </c>
      <c r="N141" s="228" t="s">
        <v>42</v>
      </c>
      <c r="O141" s="46"/>
      <c r="P141" s="229">
        <f>O141*H141</f>
        <v>0</v>
      </c>
      <c r="Q141" s="229">
        <v>0</v>
      </c>
      <c r="R141" s="229">
        <f>Q141*H141</f>
        <v>0</v>
      </c>
      <c r="S141" s="229">
        <v>0</v>
      </c>
      <c r="T141" s="230">
        <f>S141*H141</f>
        <v>0</v>
      </c>
      <c r="AR141" s="23" t="s">
        <v>175</v>
      </c>
      <c r="AT141" s="23" t="s">
        <v>170</v>
      </c>
      <c r="AU141" s="23" t="s">
        <v>81</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175</v>
      </c>
      <c r="BM141" s="23" t="s">
        <v>903</v>
      </c>
    </row>
    <row r="142" s="1" customFormat="1">
      <c r="B142" s="45"/>
      <c r="C142" s="73"/>
      <c r="D142" s="232" t="s">
        <v>177</v>
      </c>
      <c r="E142" s="73"/>
      <c r="F142" s="233" t="s">
        <v>894</v>
      </c>
      <c r="G142" s="73"/>
      <c r="H142" s="73"/>
      <c r="I142" s="190"/>
      <c r="J142" s="73"/>
      <c r="K142" s="73"/>
      <c r="L142" s="71"/>
      <c r="M142" s="234"/>
      <c r="N142" s="46"/>
      <c r="O142" s="46"/>
      <c r="P142" s="46"/>
      <c r="Q142" s="46"/>
      <c r="R142" s="46"/>
      <c r="S142" s="46"/>
      <c r="T142" s="94"/>
      <c r="AT142" s="23" t="s">
        <v>177</v>
      </c>
      <c r="AU142" s="23" t="s">
        <v>81</v>
      </c>
    </row>
    <row r="143" s="1" customFormat="1" ht="25.5" customHeight="1">
      <c r="B143" s="45"/>
      <c r="C143" s="220" t="s">
        <v>308</v>
      </c>
      <c r="D143" s="220" t="s">
        <v>170</v>
      </c>
      <c r="E143" s="221" t="s">
        <v>904</v>
      </c>
      <c r="F143" s="222" t="s">
        <v>905</v>
      </c>
      <c r="G143" s="223" t="s">
        <v>235</v>
      </c>
      <c r="H143" s="224">
        <v>0.91000000000000003</v>
      </c>
      <c r="I143" s="225"/>
      <c r="J143" s="226">
        <f>ROUND(I143*H143,2)</f>
        <v>0</v>
      </c>
      <c r="K143" s="222" t="s">
        <v>174</v>
      </c>
      <c r="L143" s="71"/>
      <c r="M143" s="227" t="s">
        <v>21</v>
      </c>
      <c r="N143" s="228" t="s">
        <v>42</v>
      </c>
      <c r="O143" s="46"/>
      <c r="P143" s="229">
        <f>O143*H143</f>
        <v>0</v>
      </c>
      <c r="Q143" s="229">
        <v>1.04881</v>
      </c>
      <c r="R143" s="229">
        <f>Q143*H143</f>
        <v>0.95441710000000002</v>
      </c>
      <c r="S143" s="229">
        <v>0</v>
      </c>
      <c r="T143" s="230">
        <f>S143*H143</f>
        <v>0</v>
      </c>
      <c r="AR143" s="23" t="s">
        <v>175</v>
      </c>
      <c r="AT143" s="23" t="s">
        <v>170</v>
      </c>
      <c r="AU143" s="23" t="s">
        <v>81</v>
      </c>
      <c r="AY143" s="23" t="s">
        <v>168</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175</v>
      </c>
      <c r="BM143" s="23" t="s">
        <v>906</v>
      </c>
    </row>
    <row r="144" s="1" customFormat="1" ht="25.5" customHeight="1">
      <c r="B144" s="45"/>
      <c r="C144" s="220" t="s">
        <v>312</v>
      </c>
      <c r="D144" s="220" t="s">
        <v>170</v>
      </c>
      <c r="E144" s="221" t="s">
        <v>904</v>
      </c>
      <c r="F144" s="222" t="s">
        <v>905</v>
      </c>
      <c r="G144" s="223" t="s">
        <v>235</v>
      </c>
      <c r="H144" s="224">
        <v>1.5900000000000001</v>
      </c>
      <c r="I144" s="225"/>
      <c r="J144" s="226">
        <f>ROUND(I144*H144,2)</f>
        <v>0</v>
      </c>
      <c r="K144" s="222" t="s">
        <v>174</v>
      </c>
      <c r="L144" s="71"/>
      <c r="M144" s="227" t="s">
        <v>21</v>
      </c>
      <c r="N144" s="228" t="s">
        <v>42</v>
      </c>
      <c r="O144" s="46"/>
      <c r="P144" s="229">
        <f>O144*H144</f>
        <v>0</v>
      </c>
      <c r="Q144" s="229">
        <v>1.04881</v>
      </c>
      <c r="R144" s="229">
        <f>Q144*H144</f>
        <v>1.6676079000000001</v>
      </c>
      <c r="S144" s="229">
        <v>0</v>
      </c>
      <c r="T144" s="230">
        <f>S144*H144</f>
        <v>0</v>
      </c>
      <c r="AR144" s="23" t="s">
        <v>175</v>
      </c>
      <c r="AT144" s="23" t="s">
        <v>170</v>
      </c>
      <c r="AU144" s="23" t="s">
        <v>81</v>
      </c>
      <c r="AY144" s="23" t="s">
        <v>168</v>
      </c>
      <c r="BE144" s="231">
        <f>IF(N144="základní",J144,0)</f>
        <v>0</v>
      </c>
      <c r="BF144" s="231">
        <f>IF(N144="snížená",J144,0)</f>
        <v>0</v>
      </c>
      <c r="BG144" s="231">
        <f>IF(N144="zákl. přenesená",J144,0)</f>
        <v>0</v>
      </c>
      <c r="BH144" s="231">
        <f>IF(N144="sníž. přenesená",J144,0)</f>
        <v>0</v>
      </c>
      <c r="BI144" s="231">
        <f>IF(N144="nulová",J144,0)</f>
        <v>0</v>
      </c>
      <c r="BJ144" s="23" t="s">
        <v>79</v>
      </c>
      <c r="BK144" s="231">
        <f>ROUND(I144*H144,2)</f>
        <v>0</v>
      </c>
      <c r="BL144" s="23" t="s">
        <v>175</v>
      </c>
      <c r="BM144" s="23" t="s">
        <v>907</v>
      </c>
    </row>
    <row r="145" s="10" customFormat="1" ht="29.88" customHeight="1">
      <c r="B145" s="204"/>
      <c r="C145" s="205"/>
      <c r="D145" s="206" t="s">
        <v>70</v>
      </c>
      <c r="E145" s="218" t="s">
        <v>364</v>
      </c>
      <c r="F145" s="218" t="s">
        <v>365</v>
      </c>
      <c r="G145" s="205"/>
      <c r="H145" s="205"/>
      <c r="I145" s="208"/>
      <c r="J145" s="219">
        <f>BK145</f>
        <v>0</v>
      </c>
      <c r="K145" s="205"/>
      <c r="L145" s="210"/>
      <c r="M145" s="211"/>
      <c r="N145" s="212"/>
      <c r="O145" s="212"/>
      <c r="P145" s="213">
        <f>SUM(P146:P147)</f>
        <v>0</v>
      </c>
      <c r="Q145" s="212"/>
      <c r="R145" s="213">
        <f>SUM(R146:R147)</f>
        <v>0</v>
      </c>
      <c r="S145" s="212"/>
      <c r="T145" s="214">
        <f>SUM(T146:T147)</f>
        <v>0</v>
      </c>
      <c r="AR145" s="215" t="s">
        <v>79</v>
      </c>
      <c r="AT145" s="216" t="s">
        <v>70</v>
      </c>
      <c r="AU145" s="216" t="s">
        <v>79</v>
      </c>
      <c r="AY145" s="215" t="s">
        <v>168</v>
      </c>
      <c r="BK145" s="217">
        <f>SUM(BK146:BK147)</f>
        <v>0</v>
      </c>
    </row>
    <row r="146" s="1" customFormat="1" ht="51" customHeight="1">
      <c r="B146" s="45"/>
      <c r="C146" s="220" t="s">
        <v>317</v>
      </c>
      <c r="D146" s="220" t="s">
        <v>170</v>
      </c>
      <c r="E146" s="221" t="s">
        <v>908</v>
      </c>
      <c r="F146" s="222" t="s">
        <v>909</v>
      </c>
      <c r="G146" s="223" t="s">
        <v>235</v>
      </c>
      <c r="H146" s="224">
        <v>219</v>
      </c>
      <c r="I146" s="225"/>
      <c r="J146" s="226">
        <f>ROUND(I146*H146,2)</f>
        <v>0</v>
      </c>
      <c r="K146" s="222" t="s">
        <v>174</v>
      </c>
      <c r="L146" s="71"/>
      <c r="M146" s="227" t="s">
        <v>21</v>
      </c>
      <c r="N146" s="228" t="s">
        <v>42</v>
      </c>
      <c r="O146" s="46"/>
      <c r="P146" s="229">
        <f>O146*H146</f>
        <v>0</v>
      </c>
      <c r="Q146" s="229">
        <v>0</v>
      </c>
      <c r="R146" s="229">
        <f>Q146*H146</f>
        <v>0</v>
      </c>
      <c r="S146" s="229">
        <v>0</v>
      </c>
      <c r="T146" s="230">
        <f>S146*H146</f>
        <v>0</v>
      </c>
      <c r="AR146" s="23" t="s">
        <v>175</v>
      </c>
      <c r="AT146" s="23" t="s">
        <v>170</v>
      </c>
      <c r="AU146" s="23" t="s">
        <v>81</v>
      </c>
      <c r="AY146" s="23" t="s">
        <v>168</v>
      </c>
      <c r="BE146" s="231">
        <f>IF(N146="základní",J146,0)</f>
        <v>0</v>
      </c>
      <c r="BF146" s="231">
        <f>IF(N146="snížená",J146,0)</f>
        <v>0</v>
      </c>
      <c r="BG146" s="231">
        <f>IF(N146="zákl. přenesená",J146,0)</f>
        <v>0</v>
      </c>
      <c r="BH146" s="231">
        <f>IF(N146="sníž. přenesená",J146,0)</f>
        <v>0</v>
      </c>
      <c r="BI146" s="231">
        <f>IF(N146="nulová",J146,0)</f>
        <v>0</v>
      </c>
      <c r="BJ146" s="23" t="s">
        <v>79</v>
      </c>
      <c r="BK146" s="231">
        <f>ROUND(I146*H146,2)</f>
        <v>0</v>
      </c>
      <c r="BL146" s="23" t="s">
        <v>175</v>
      </c>
      <c r="BM146" s="23" t="s">
        <v>910</v>
      </c>
    </row>
    <row r="147" s="1" customFormat="1">
      <c r="B147" s="45"/>
      <c r="C147" s="73"/>
      <c r="D147" s="232" t="s">
        <v>177</v>
      </c>
      <c r="E147" s="73"/>
      <c r="F147" s="233" t="s">
        <v>568</v>
      </c>
      <c r="G147" s="73"/>
      <c r="H147" s="73"/>
      <c r="I147" s="190"/>
      <c r="J147" s="73"/>
      <c r="K147" s="73"/>
      <c r="L147" s="71"/>
      <c r="M147" s="234"/>
      <c r="N147" s="46"/>
      <c r="O147" s="46"/>
      <c r="P147" s="46"/>
      <c r="Q147" s="46"/>
      <c r="R147" s="46"/>
      <c r="S147" s="46"/>
      <c r="T147" s="94"/>
      <c r="AT147" s="23" t="s">
        <v>177</v>
      </c>
      <c r="AU147" s="23" t="s">
        <v>81</v>
      </c>
    </row>
    <row r="148" s="10" customFormat="1" ht="37.44" customHeight="1">
      <c r="B148" s="204"/>
      <c r="C148" s="205"/>
      <c r="D148" s="206" t="s">
        <v>70</v>
      </c>
      <c r="E148" s="207" t="s">
        <v>569</v>
      </c>
      <c r="F148" s="207" t="s">
        <v>570</v>
      </c>
      <c r="G148" s="205"/>
      <c r="H148" s="205"/>
      <c r="I148" s="208"/>
      <c r="J148" s="209">
        <f>BK148</f>
        <v>0</v>
      </c>
      <c r="K148" s="205"/>
      <c r="L148" s="210"/>
      <c r="M148" s="211"/>
      <c r="N148" s="212"/>
      <c r="O148" s="212"/>
      <c r="P148" s="213">
        <f>P149+P156+P161</f>
        <v>0</v>
      </c>
      <c r="Q148" s="212"/>
      <c r="R148" s="213">
        <f>R149+R156+R161</f>
        <v>2.0306286</v>
      </c>
      <c r="S148" s="212"/>
      <c r="T148" s="214">
        <f>T149+T156+T161</f>
        <v>0</v>
      </c>
      <c r="AR148" s="215" t="s">
        <v>81</v>
      </c>
      <c r="AT148" s="216" t="s">
        <v>70</v>
      </c>
      <c r="AU148" s="216" t="s">
        <v>71</v>
      </c>
      <c r="AY148" s="215" t="s">
        <v>168</v>
      </c>
      <c r="BK148" s="217">
        <f>BK149+BK156+BK161</f>
        <v>0</v>
      </c>
    </row>
    <row r="149" s="10" customFormat="1" ht="19.92" customHeight="1">
      <c r="B149" s="204"/>
      <c r="C149" s="205"/>
      <c r="D149" s="206" t="s">
        <v>70</v>
      </c>
      <c r="E149" s="218" t="s">
        <v>677</v>
      </c>
      <c r="F149" s="218" t="s">
        <v>678</v>
      </c>
      <c r="G149" s="205"/>
      <c r="H149" s="205"/>
      <c r="I149" s="208"/>
      <c r="J149" s="219">
        <f>BK149</f>
        <v>0</v>
      </c>
      <c r="K149" s="205"/>
      <c r="L149" s="210"/>
      <c r="M149" s="211"/>
      <c r="N149" s="212"/>
      <c r="O149" s="212"/>
      <c r="P149" s="213">
        <f>SUM(P150:P155)</f>
        <v>0</v>
      </c>
      <c r="Q149" s="212"/>
      <c r="R149" s="213">
        <f>SUM(R150:R155)</f>
        <v>1.9505000000000001</v>
      </c>
      <c r="S149" s="212"/>
      <c r="T149" s="214">
        <f>SUM(T150:T155)</f>
        <v>0</v>
      </c>
      <c r="AR149" s="215" t="s">
        <v>81</v>
      </c>
      <c r="AT149" s="216" t="s">
        <v>70</v>
      </c>
      <c r="AU149" s="216" t="s">
        <v>79</v>
      </c>
      <c r="AY149" s="215" t="s">
        <v>168</v>
      </c>
      <c r="BK149" s="217">
        <f>SUM(BK150:BK155)</f>
        <v>0</v>
      </c>
    </row>
    <row r="150" s="1" customFormat="1" ht="16.5" customHeight="1">
      <c r="B150" s="45"/>
      <c r="C150" s="220" t="s">
        <v>321</v>
      </c>
      <c r="D150" s="220" t="s">
        <v>170</v>
      </c>
      <c r="E150" s="221" t="s">
        <v>911</v>
      </c>
      <c r="F150" s="222" t="s">
        <v>912</v>
      </c>
      <c r="G150" s="223" t="s">
        <v>173</v>
      </c>
      <c r="H150" s="224">
        <v>43.700000000000003</v>
      </c>
      <c r="I150" s="225"/>
      <c r="J150" s="226">
        <f>ROUND(I150*H150,2)</f>
        <v>0</v>
      </c>
      <c r="K150" s="222" t="s">
        <v>174</v>
      </c>
      <c r="L150" s="71"/>
      <c r="M150" s="227" t="s">
        <v>21</v>
      </c>
      <c r="N150" s="228" t="s">
        <v>42</v>
      </c>
      <c r="O150" s="46"/>
      <c r="P150" s="229">
        <f>O150*H150</f>
        <v>0</v>
      </c>
      <c r="Q150" s="229">
        <v>0</v>
      </c>
      <c r="R150" s="229">
        <f>Q150*H150</f>
        <v>0</v>
      </c>
      <c r="S150" s="229">
        <v>0</v>
      </c>
      <c r="T150" s="230">
        <f>S150*H150</f>
        <v>0</v>
      </c>
      <c r="AR150" s="23" t="s">
        <v>249</v>
      </c>
      <c r="AT150" s="23" t="s">
        <v>170</v>
      </c>
      <c r="AU150" s="23" t="s">
        <v>81</v>
      </c>
      <c r="AY150" s="23" t="s">
        <v>168</v>
      </c>
      <c r="BE150" s="231">
        <f>IF(N150="základní",J150,0)</f>
        <v>0</v>
      </c>
      <c r="BF150" s="231">
        <f>IF(N150="snížená",J150,0)</f>
        <v>0</v>
      </c>
      <c r="BG150" s="231">
        <f>IF(N150="zákl. přenesená",J150,0)</f>
        <v>0</v>
      </c>
      <c r="BH150" s="231">
        <f>IF(N150="sníž. přenesená",J150,0)</f>
        <v>0</v>
      </c>
      <c r="BI150" s="231">
        <f>IF(N150="nulová",J150,0)</f>
        <v>0</v>
      </c>
      <c r="BJ150" s="23" t="s">
        <v>79</v>
      </c>
      <c r="BK150" s="231">
        <f>ROUND(I150*H150,2)</f>
        <v>0</v>
      </c>
      <c r="BL150" s="23" t="s">
        <v>249</v>
      </c>
      <c r="BM150" s="23" t="s">
        <v>913</v>
      </c>
    </row>
    <row r="151" s="1" customFormat="1">
      <c r="B151" s="45"/>
      <c r="C151" s="73"/>
      <c r="D151" s="232" t="s">
        <v>177</v>
      </c>
      <c r="E151" s="73"/>
      <c r="F151" s="233" t="s">
        <v>914</v>
      </c>
      <c r="G151" s="73"/>
      <c r="H151" s="73"/>
      <c r="I151" s="190"/>
      <c r="J151" s="73"/>
      <c r="K151" s="73"/>
      <c r="L151" s="71"/>
      <c r="M151" s="234"/>
      <c r="N151" s="46"/>
      <c r="O151" s="46"/>
      <c r="P151" s="46"/>
      <c r="Q151" s="46"/>
      <c r="R151" s="46"/>
      <c r="S151" s="46"/>
      <c r="T151" s="94"/>
      <c r="AT151" s="23" t="s">
        <v>177</v>
      </c>
      <c r="AU151" s="23" t="s">
        <v>81</v>
      </c>
    </row>
    <row r="152" s="1" customFormat="1" ht="16.5" customHeight="1">
      <c r="B152" s="45"/>
      <c r="C152" s="257" t="s">
        <v>328</v>
      </c>
      <c r="D152" s="257" t="s">
        <v>259</v>
      </c>
      <c r="E152" s="258" t="s">
        <v>915</v>
      </c>
      <c r="F152" s="259" t="s">
        <v>916</v>
      </c>
      <c r="G152" s="260" t="s">
        <v>205</v>
      </c>
      <c r="H152" s="261">
        <v>1.3100000000000001</v>
      </c>
      <c r="I152" s="262"/>
      <c r="J152" s="263">
        <f>ROUND(I152*H152,2)</f>
        <v>0</v>
      </c>
      <c r="K152" s="259" t="s">
        <v>174</v>
      </c>
      <c r="L152" s="264"/>
      <c r="M152" s="265" t="s">
        <v>21</v>
      </c>
      <c r="N152" s="266" t="s">
        <v>42</v>
      </c>
      <c r="O152" s="46"/>
      <c r="P152" s="229">
        <f>O152*H152</f>
        <v>0</v>
      </c>
      <c r="Q152" s="229">
        <v>0.55000000000000004</v>
      </c>
      <c r="R152" s="229">
        <f>Q152*H152</f>
        <v>0.72050000000000014</v>
      </c>
      <c r="S152" s="229">
        <v>0</v>
      </c>
      <c r="T152" s="230">
        <f>S152*H152</f>
        <v>0</v>
      </c>
      <c r="AR152" s="23" t="s">
        <v>208</v>
      </c>
      <c r="AT152" s="23" t="s">
        <v>259</v>
      </c>
      <c r="AU152" s="23" t="s">
        <v>81</v>
      </c>
      <c r="AY152" s="23" t="s">
        <v>168</v>
      </c>
      <c r="BE152" s="231">
        <f>IF(N152="základní",J152,0)</f>
        <v>0</v>
      </c>
      <c r="BF152" s="231">
        <f>IF(N152="snížená",J152,0)</f>
        <v>0</v>
      </c>
      <c r="BG152" s="231">
        <f>IF(N152="zákl. přenesená",J152,0)</f>
        <v>0</v>
      </c>
      <c r="BH152" s="231">
        <f>IF(N152="sníž. přenesená",J152,0)</f>
        <v>0</v>
      </c>
      <c r="BI152" s="231">
        <f>IF(N152="nulová",J152,0)</f>
        <v>0</v>
      </c>
      <c r="BJ152" s="23" t="s">
        <v>79</v>
      </c>
      <c r="BK152" s="231">
        <f>ROUND(I152*H152,2)</f>
        <v>0</v>
      </c>
      <c r="BL152" s="23" t="s">
        <v>175</v>
      </c>
      <c r="BM152" s="23" t="s">
        <v>917</v>
      </c>
    </row>
    <row r="153" s="1" customFormat="1" ht="38.25" customHeight="1">
      <c r="B153" s="45"/>
      <c r="C153" s="220" t="s">
        <v>333</v>
      </c>
      <c r="D153" s="220" t="s">
        <v>170</v>
      </c>
      <c r="E153" s="221" t="s">
        <v>710</v>
      </c>
      <c r="F153" s="222" t="s">
        <v>711</v>
      </c>
      <c r="G153" s="223" t="s">
        <v>235</v>
      </c>
      <c r="H153" s="224">
        <v>0.72999999999999998</v>
      </c>
      <c r="I153" s="225"/>
      <c r="J153" s="226">
        <f>ROUND(I153*H153,2)</f>
        <v>0</v>
      </c>
      <c r="K153" s="222" t="s">
        <v>174</v>
      </c>
      <c r="L153" s="71"/>
      <c r="M153" s="227" t="s">
        <v>21</v>
      </c>
      <c r="N153" s="228" t="s">
        <v>42</v>
      </c>
      <c r="O153" s="46"/>
      <c r="P153" s="229">
        <f>O153*H153</f>
        <v>0</v>
      </c>
      <c r="Q153" s="229">
        <v>0</v>
      </c>
      <c r="R153" s="229">
        <f>Q153*H153</f>
        <v>0</v>
      </c>
      <c r="S153" s="229">
        <v>0</v>
      </c>
      <c r="T153" s="230">
        <f>S153*H153</f>
        <v>0</v>
      </c>
      <c r="AR153" s="23" t="s">
        <v>249</v>
      </c>
      <c r="AT153" s="23" t="s">
        <v>170</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249</v>
      </c>
      <c r="BM153" s="23" t="s">
        <v>918</v>
      </c>
    </row>
    <row r="154" s="1" customFormat="1">
      <c r="B154" s="45"/>
      <c r="C154" s="73"/>
      <c r="D154" s="232" t="s">
        <v>177</v>
      </c>
      <c r="E154" s="73"/>
      <c r="F154" s="233" t="s">
        <v>713</v>
      </c>
      <c r="G154" s="73"/>
      <c r="H154" s="73"/>
      <c r="I154" s="190"/>
      <c r="J154" s="73"/>
      <c r="K154" s="73"/>
      <c r="L154" s="71"/>
      <c r="M154" s="234"/>
      <c r="N154" s="46"/>
      <c r="O154" s="46"/>
      <c r="P154" s="46"/>
      <c r="Q154" s="46"/>
      <c r="R154" s="46"/>
      <c r="S154" s="46"/>
      <c r="T154" s="94"/>
      <c r="AT154" s="23" t="s">
        <v>177</v>
      </c>
      <c r="AU154" s="23" t="s">
        <v>81</v>
      </c>
    </row>
    <row r="155" s="1" customFormat="1" ht="16.5" customHeight="1">
      <c r="B155" s="45"/>
      <c r="C155" s="257" t="s">
        <v>338</v>
      </c>
      <c r="D155" s="257" t="s">
        <v>259</v>
      </c>
      <c r="E155" s="258" t="s">
        <v>919</v>
      </c>
      <c r="F155" s="259" t="s">
        <v>920</v>
      </c>
      <c r="G155" s="260" t="s">
        <v>235</v>
      </c>
      <c r="H155" s="261">
        <v>1.23</v>
      </c>
      <c r="I155" s="262"/>
      <c r="J155" s="263">
        <f>ROUND(I155*H155,2)</f>
        <v>0</v>
      </c>
      <c r="K155" s="259" t="s">
        <v>174</v>
      </c>
      <c r="L155" s="264"/>
      <c r="M155" s="265" t="s">
        <v>21</v>
      </c>
      <c r="N155" s="266" t="s">
        <v>42</v>
      </c>
      <c r="O155" s="46"/>
      <c r="P155" s="229">
        <f>O155*H155</f>
        <v>0</v>
      </c>
      <c r="Q155" s="229">
        <v>1</v>
      </c>
      <c r="R155" s="229">
        <f>Q155*H155</f>
        <v>1.23</v>
      </c>
      <c r="S155" s="229">
        <v>0</v>
      </c>
      <c r="T155" s="230">
        <f>S155*H155</f>
        <v>0</v>
      </c>
      <c r="AR155" s="23" t="s">
        <v>328</v>
      </c>
      <c r="AT155" s="23" t="s">
        <v>259</v>
      </c>
      <c r="AU155" s="23" t="s">
        <v>81</v>
      </c>
      <c r="AY155" s="23" t="s">
        <v>168</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249</v>
      </c>
      <c r="BM155" s="23" t="s">
        <v>921</v>
      </c>
    </row>
    <row r="156" s="10" customFormat="1" ht="29.88" customHeight="1">
      <c r="B156" s="204"/>
      <c r="C156" s="205"/>
      <c r="D156" s="206" t="s">
        <v>70</v>
      </c>
      <c r="E156" s="218" t="s">
        <v>922</v>
      </c>
      <c r="F156" s="218" t="s">
        <v>923</v>
      </c>
      <c r="G156" s="205"/>
      <c r="H156" s="205"/>
      <c r="I156" s="208"/>
      <c r="J156" s="219">
        <f>BK156</f>
        <v>0</v>
      </c>
      <c r="K156" s="205"/>
      <c r="L156" s="210"/>
      <c r="M156" s="211"/>
      <c r="N156" s="212"/>
      <c r="O156" s="212"/>
      <c r="P156" s="213">
        <f>SUM(P157:P160)</f>
        <v>0</v>
      </c>
      <c r="Q156" s="212"/>
      <c r="R156" s="213">
        <f>SUM(R157:R160)</f>
        <v>0.0098010000000000007</v>
      </c>
      <c r="S156" s="212"/>
      <c r="T156" s="214">
        <f>SUM(T157:T160)</f>
        <v>0</v>
      </c>
      <c r="AR156" s="215" t="s">
        <v>81</v>
      </c>
      <c r="AT156" s="216" t="s">
        <v>70</v>
      </c>
      <c r="AU156" s="216" t="s">
        <v>79</v>
      </c>
      <c r="AY156" s="215" t="s">
        <v>168</v>
      </c>
      <c r="BK156" s="217">
        <f>SUM(BK157:BK160)</f>
        <v>0</v>
      </c>
    </row>
    <row r="157" s="1" customFormat="1" ht="25.5" customHeight="1">
      <c r="B157" s="45"/>
      <c r="C157" s="220" t="s">
        <v>343</v>
      </c>
      <c r="D157" s="220" t="s">
        <v>170</v>
      </c>
      <c r="E157" s="221" t="s">
        <v>924</v>
      </c>
      <c r="F157" s="222" t="s">
        <v>925</v>
      </c>
      <c r="G157" s="223" t="s">
        <v>195</v>
      </c>
      <c r="H157" s="224">
        <v>163.34999999999999</v>
      </c>
      <c r="I157" s="225"/>
      <c r="J157" s="226">
        <f>ROUND(I157*H157,2)</f>
        <v>0</v>
      </c>
      <c r="K157" s="222" t="s">
        <v>174</v>
      </c>
      <c r="L157" s="71"/>
      <c r="M157" s="227" t="s">
        <v>21</v>
      </c>
      <c r="N157" s="228" t="s">
        <v>42</v>
      </c>
      <c r="O157" s="46"/>
      <c r="P157" s="229">
        <f>O157*H157</f>
        <v>0</v>
      </c>
      <c r="Q157" s="229">
        <v>6.0000000000000002E-05</v>
      </c>
      <c r="R157" s="229">
        <f>Q157*H157</f>
        <v>0.0098010000000000007</v>
      </c>
      <c r="S157" s="229">
        <v>0</v>
      </c>
      <c r="T157" s="230">
        <f>S157*H157</f>
        <v>0</v>
      </c>
      <c r="AR157" s="23" t="s">
        <v>249</v>
      </c>
      <c r="AT157" s="23" t="s">
        <v>170</v>
      </c>
      <c r="AU157" s="23" t="s">
        <v>81</v>
      </c>
      <c r="AY157" s="23" t="s">
        <v>168</v>
      </c>
      <c r="BE157" s="231">
        <f>IF(N157="základní",J157,0)</f>
        <v>0</v>
      </c>
      <c r="BF157" s="231">
        <f>IF(N157="snížená",J157,0)</f>
        <v>0</v>
      </c>
      <c r="BG157" s="231">
        <f>IF(N157="zákl. přenesená",J157,0)</f>
        <v>0</v>
      </c>
      <c r="BH157" s="231">
        <f>IF(N157="sníž. přenesená",J157,0)</f>
        <v>0</v>
      </c>
      <c r="BI157" s="231">
        <f>IF(N157="nulová",J157,0)</f>
        <v>0</v>
      </c>
      <c r="BJ157" s="23" t="s">
        <v>79</v>
      </c>
      <c r="BK157" s="231">
        <f>ROUND(I157*H157,2)</f>
        <v>0</v>
      </c>
      <c r="BL157" s="23" t="s">
        <v>249</v>
      </c>
      <c r="BM157" s="23" t="s">
        <v>926</v>
      </c>
    </row>
    <row r="158" s="1" customFormat="1">
      <c r="B158" s="45"/>
      <c r="C158" s="73"/>
      <c r="D158" s="232" t="s">
        <v>177</v>
      </c>
      <c r="E158" s="73"/>
      <c r="F158" s="233" t="s">
        <v>927</v>
      </c>
      <c r="G158" s="73"/>
      <c r="H158" s="73"/>
      <c r="I158" s="190"/>
      <c r="J158" s="73"/>
      <c r="K158" s="73"/>
      <c r="L158" s="71"/>
      <c r="M158" s="234"/>
      <c r="N158" s="46"/>
      <c r="O158" s="46"/>
      <c r="P158" s="46"/>
      <c r="Q158" s="46"/>
      <c r="R158" s="46"/>
      <c r="S158" s="46"/>
      <c r="T158" s="94"/>
      <c r="AT158" s="23" t="s">
        <v>177</v>
      </c>
      <c r="AU158" s="23" t="s">
        <v>81</v>
      </c>
    </row>
    <row r="159" s="1" customFormat="1" ht="38.25" customHeight="1">
      <c r="B159" s="45"/>
      <c r="C159" s="220" t="s">
        <v>348</v>
      </c>
      <c r="D159" s="220" t="s">
        <v>170</v>
      </c>
      <c r="E159" s="221" t="s">
        <v>928</v>
      </c>
      <c r="F159" s="222" t="s">
        <v>929</v>
      </c>
      <c r="G159" s="223" t="s">
        <v>235</v>
      </c>
      <c r="H159" s="224">
        <v>1.24</v>
      </c>
      <c r="I159" s="225"/>
      <c r="J159" s="226">
        <f>ROUND(I159*H159,2)</f>
        <v>0</v>
      </c>
      <c r="K159" s="222" t="s">
        <v>174</v>
      </c>
      <c r="L159" s="71"/>
      <c r="M159" s="227" t="s">
        <v>21</v>
      </c>
      <c r="N159" s="228" t="s">
        <v>42</v>
      </c>
      <c r="O159" s="46"/>
      <c r="P159" s="229">
        <f>O159*H159</f>
        <v>0</v>
      </c>
      <c r="Q159" s="229">
        <v>0</v>
      </c>
      <c r="R159" s="229">
        <f>Q159*H159</f>
        <v>0</v>
      </c>
      <c r="S159" s="229">
        <v>0</v>
      </c>
      <c r="T159" s="230">
        <f>S159*H159</f>
        <v>0</v>
      </c>
      <c r="AR159" s="23" t="s">
        <v>249</v>
      </c>
      <c r="AT159" s="23" t="s">
        <v>170</v>
      </c>
      <c r="AU159" s="23" t="s">
        <v>81</v>
      </c>
      <c r="AY159" s="23" t="s">
        <v>168</v>
      </c>
      <c r="BE159" s="231">
        <f>IF(N159="základní",J159,0)</f>
        <v>0</v>
      </c>
      <c r="BF159" s="231">
        <f>IF(N159="snížená",J159,0)</f>
        <v>0</v>
      </c>
      <c r="BG159" s="231">
        <f>IF(N159="zákl. přenesená",J159,0)</f>
        <v>0</v>
      </c>
      <c r="BH159" s="231">
        <f>IF(N159="sníž. přenesená",J159,0)</f>
        <v>0</v>
      </c>
      <c r="BI159" s="231">
        <f>IF(N159="nulová",J159,0)</f>
        <v>0</v>
      </c>
      <c r="BJ159" s="23" t="s">
        <v>79</v>
      </c>
      <c r="BK159" s="231">
        <f>ROUND(I159*H159,2)</f>
        <v>0</v>
      </c>
      <c r="BL159" s="23" t="s">
        <v>249</v>
      </c>
      <c r="BM159" s="23" t="s">
        <v>930</v>
      </c>
    </row>
    <row r="160" s="1" customFormat="1">
      <c r="B160" s="45"/>
      <c r="C160" s="73"/>
      <c r="D160" s="232" t="s">
        <v>177</v>
      </c>
      <c r="E160" s="73"/>
      <c r="F160" s="233" t="s">
        <v>931</v>
      </c>
      <c r="G160" s="73"/>
      <c r="H160" s="73"/>
      <c r="I160" s="190"/>
      <c r="J160" s="73"/>
      <c r="K160" s="73"/>
      <c r="L160" s="71"/>
      <c r="M160" s="234"/>
      <c r="N160" s="46"/>
      <c r="O160" s="46"/>
      <c r="P160" s="46"/>
      <c r="Q160" s="46"/>
      <c r="R160" s="46"/>
      <c r="S160" s="46"/>
      <c r="T160" s="94"/>
      <c r="AT160" s="23" t="s">
        <v>177</v>
      </c>
      <c r="AU160" s="23" t="s">
        <v>81</v>
      </c>
    </row>
    <row r="161" s="10" customFormat="1" ht="29.88" customHeight="1">
      <c r="B161" s="204"/>
      <c r="C161" s="205"/>
      <c r="D161" s="206" t="s">
        <v>70</v>
      </c>
      <c r="E161" s="218" t="s">
        <v>932</v>
      </c>
      <c r="F161" s="218" t="s">
        <v>933</v>
      </c>
      <c r="G161" s="205"/>
      <c r="H161" s="205"/>
      <c r="I161" s="208"/>
      <c r="J161" s="219">
        <f>BK161</f>
        <v>0</v>
      </c>
      <c r="K161" s="205"/>
      <c r="L161" s="210"/>
      <c r="M161" s="211"/>
      <c r="N161" s="212"/>
      <c r="O161" s="212"/>
      <c r="P161" s="213">
        <f>SUM(P162:P164)</f>
        <v>0</v>
      </c>
      <c r="Q161" s="212"/>
      <c r="R161" s="213">
        <f>SUM(R162:R164)</f>
        <v>0.070327600000000004</v>
      </c>
      <c r="S161" s="212"/>
      <c r="T161" s="214">
        <f>SUM(T162:T164)</f>
        <v>0</v>
      </c>
      <c r="AR161" s="215" t="s">
        <v>81</v>
      </c>
      <c r="AT161" s="216" t="s">
        <v>70</v>
      </c>
      <c r="AU161" s="216" t="s">
        <v>79</v>
      </c>
      <c r="AY161" s="215" t="s">
        <v>168</v>
      </c>
      <c r="BK161" s="217">
        <f>SUM(BK162:BK164)</f>
        <v>0</v>
      </c>
    </row>
    <row r="162" s="1" customFormat="1" ht="16.5" customHeight="1">
      <c r="B162" s="45"/>
      <c r="C162" s="220" t="s">
        <v>353</v>
      </c>
      <c r="D162" s="220" t="s">
        <v>170</v>
      </c>
      <c r="E162" s="221" t="s">
        <v>934</v>
      </c>
      <c r="F162" s="222" t="s">
        <v>935</v>
      </c>
      <c r="G162" s="223" t="s">
        <v>173</v>
      </c>
      <c r="H162" s="224">
        <v>87.400000000000006</v>
      </c>
      <c r="I162" s="225"/>
      <c r="J162" s="226">
        <f>ROUND(I162*H162,2)</f>
        <v>0</v>
      </c>
      <c r="K162" s="222" t="s">
        <v>174</v>
      </c>
      <c r="L162" s="71"/>
      <c r="M162" s="227" t="s">
        <v>21</v>
      </c>
      <c r="N162" s="228" t="s">
        <v>42</v>
      </c>
      <c r="O162" s="46"/>
      <c r="P162" s="229">
        <f>O162*H162</f>
        <v>0</v>
      </c>
      <c r="Q162" s="229">
        <v>0.00035</v>
      </c>
      <c r="R162" s="229">
        <f>Q162*H162</f>
        <v>0.030590000000000003</v>
      </c>
      <c r="S162" s="229">
        <v>0</v>
      </c>
      <c r="T162" s="230">
        <f>S162*H162</f>
        <v>0</v>
      </c>
      <c r="AR162" s="23" t="s">
        <v>249</v>
      </c>
      <c r="AT162" s="23" t="s">
        <v>170</v>
      </c>
      <c r="AU162" s="23" t="s">
        <v>81</v>
      </c>
      <c r="AY162" s="23" t="s">
        <v>168</v>
      </c>
      <c r="BE162" s="231">
        <f>IF(N162="základní",J162,0)</f>
        <v>0</v>
      </c>
      <c r="BF162" s="231">
        <f>IF(N162="snížená",J162,0)</f>
        <v>0</v>
      </c>
      <c r="BG162" s="231">
        <f>IF(N162="zákl. přenesená",J162,0)</f>
        <v>0</v>
      </c>
      <c r="BH162" s="231">
        <f>IF(N162="sníž. přenesená",J162,0)</f>
        <v>0</v>
      </c>
      <c r="BI162" s="231">
        <f>IF(N162="nulová",J162,0)</f>
        <v>0</v>
      </c>
      <c r="BJ162" s="23" t="s">
        <v>79</v>
      </c>
      <c r="BK162" s="231">
        <f>ROUND(I162*H162,2)</f>
        <v>0</v>
      </c>
      <c r="BL162" s="23" t="s">
        <v>249</v>
      </c>
      <c r="BM162" s="23" t="s">
        <v>936</v>
      </c>
    </row>
    <row r="163" s="1" customFormat="1" ht="16.5" customHeight="1">
      <c r="B163" s="45"/>
      <c r="C163" s="220" t="s">
        <v>357</v>
      </c>
      <c r="D163" s="220" t="s">
        <v>170</v>
      </c>
      <c r="E163" s="221" t="s">
        <v>937</v>
      </c>
      <c r="F163" s="222" t="s">
        <v>938</v>
      </c>
      <c r="G163" s="223" t="s">
        <v>173</v>
      </c>
      <c r="H163" s="224">
        <v>87.400000000000006</v>
      </c>
      <c r="I163" s="225"/>
      <c r="J163" s="226">
        <f>ROUND(I163*H163,2)</f>
        <v>0</v>
      </c>
      <c r="K163" s="222" t="s">
        <v>21</v>
      </c>
      <c r="L163" s="71"/>
      <c r="M163" s="227" t="s">
        <v>21</v>
      </c>
      <c r="N163" s="228" t="s">
        <v>42</v>
      </c>
      <c r="O163" s="46"/>
      <c r="P163" s="229">
        <f>O163*H163</f>
        <v>0</v>
      </c>
      <c r="Q163" s="229">
        <v>0.00013999999999999999</v>
      </c>
      <c r="R163" s="229">
        <f>Q163*H163</f>
        <v>0.012236</v>
      </c>
      <c r="S163" s="229">
        <v>0</v>
      </c>
      <c r="T163" s="230">
        <f>S163*H163</f>
        <v>0</v>
      </c>
      <c r="AR163" s="23" t="s">
        <v>249</v>
      </c>
      <c r="AT163" s="23" t="s">
        <v>170</v>
      </c>
      <c r="AU163" s="23" t="s">
        <v>81</v>
      </c>
      <c r="AY163" s="23" t="s">
        <v>168</v>
      </c>
      <c r="BE163" s="231">
        <f>IF(N163="základní",J163,0)</f>
        <v>0</v>
      </c>
      <c r="BF163" s="231">
        <f>IF(N163="snížená",J163,0)</f>
        <v>0</v>
      </c>
      <c r="BG163" s="231">
        <f>IF(N163="zákl. přenesená",J163,0)</f>
        <v>0</v>
      </c>
      <c r="BH163" s="231">
        <f>IF(N163="sníž. přenesená",J163,0)</f>
        <v>0</v>
      </c>
      <c r="BI163" s="231">
        <f>IF(N163="nulová",J163,0)</f>
        <v>0</v>
      </c>
      <c r="BJ163" s="23" t="s">
        <v>79</v>
      </c>
      <c r="BK163" s="231">
        <f>ROUND(I163*H163,2)</f>
        <v>0</v>
      </c>
      <c r="BL163" s="23" t="s">
        <v>249</v>
      </c>
      <c r="BM163" s="23" t="s">
        <v>939</v>
      </c>
    </row>
    <row r="164" s="1" customFormat="1" ht="25.5" customHeight="1">
      <c r="B164" s="45"/>
      <c r="C164" s="220" t="s">
        <v>361</v>
      </c>
      <c r="D164" s="220" t="s">
        <v>170</v>
      </c>
      <c r="E164" s="221" t="s">
        <v>940</v>
      </c>
      <c r="F164" s="222" t="s">
        <v>941</v>
      </c>
      <c r="G164" s="223" t="s">
        <v>173</v>
      </c>
      <c r="H164" s="224">
        <v>196.44</v>
      </c>
      <c r="I164" s="225"/>
      <c r="J164" s="226">
        <f>ROUND(I164*H164,2)</f>
        <v>0</v>
      </c>
      <c r="K164" s="222" t="s">
        <v>174</v>
      </c>
      <c r="L164" s="71"/>
      <c r="M164" s="227" t="s">
        <v>21</v>
      </c>
      <c r="N164" s="270" t="s">
        <v>42</v>
      </c>
      <c r="O164" s="268"/>
      <c r="P164" s="271">
        <f>O164*H164</f>
        <v>0</v>
      </c>
      <c r="Q164" s="271">
        <v>0.00013999999999999999</v>
      </c>
      <c r="R164" s="271">
        <f>Q164*H164</f>
        <v>0.027501599999999998</v>
      </c>
      <c r="S164" s="271">
        <v>0</v>
      </c>
      <c r="T164" s="272">
        <f>S164*H164</f>
        <v>0</v>
      </c>
      <c r="AR164" s="23" t="s">
        <v>249</v>
      </c>
      <c r="AT164" s="23" t="s">
        <v>170</v>
      </c>
      <c r="AU164" s="23" t="s">
        <v>81</v>
      </c>
      <c r="AY164" s="23" t="s">
        <v>168</v>
      </c>
      <c r="BE164" s="231">
        <f>IF(N164="základní",J164,0)</f>
        <v>0</v>
      </c>
      <c r="BF164" s="231">
        <f>IF(N164="snížená",J164,0)</f>
        <v>0</v>
      </c>
      <c r="BG164" s="231">
        <f>IF(N164="zákl. přenesená",J164,0)</f>
        <v>0</v>
      </c>
      <c r="BH164" s="231">
        <f>IF(N164="sníž. přenesená",J164,0)</f>
        <v>0</v>
      </c>
      <c r="BI164" s="231">
        <f>IF(N164="nulová",J164,0)</f>
        <v>0</v>
      </c>
      <c r="BJ164" s="23" t="s">
        <v>79</v>
      </c>
      <c r="BK164" s="231">
        <f>ROUND(I164*H164,2)</f>
        <v>0</v>
      </c>
      <c r="BL164" s="23" t="s">
        <v>249</v>
      </c>
      <c r="BM164" s="23" t="s">
        <v>942</v>
      </c>
    </row>
    <row r="165" s="1" customFormat="1" ht="6.96" customHeight="1">
      <c r="B165" s="66"/>
      <c r="C165" s="67"/>
      <c r="D165" s="67"/>
      <c r="E165" s="67"/>
      <c r="F165" s="67"/>
      <c r="G165" s="67"/>
      <c r="H165" s="67"/>
      <c r="I165" s="165"/>
      <c r="J165" s="67"/>
      <c r="K165" s="67"/>
      <c r="L165" s="71"/>
    </row>
  </sheetData>
  <sheetProtection sheet="1" autoFilter="0" formatColumns="0" formatRows="0" objects="1" scenarios="1" spinCount="100000" saltValue="3gi8q3BBfoHCQVxFmzf19qKKTODPydyW+2Ate+eNK9Urqg79kZgVBBNDkBNwrglf8UtJ1ZDAvjlVixM4vsniSA==" hashValue="WYGH+wFb+YPUA1zYTGpHwAJjoDI1S5z1Ypx3lUSxG6O2OfIwMAiZRO/OXex9zIwYMrSNifn4OJ5XCYkSYW5EvQ==" algorithmName="SHA-512" password="CC35"/>
  <autoFilter ref="C84:K164"/>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93</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943</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ROUND(J85,2)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ROUND(SUM(BE85:BE156), 2)</f>
        <v>0</v>
      </c>
      <c r="G30" s="46"/>
      <c r="H30" s="46"/>
      <c r="I30" s="157">
        <v>0.20999999999999999</v>
      </c>
      <c r="J30" s="156">
        <f>ROUND(ROUND((SUM(BE85:BE156)), 2)*I30, 2)</f>
        <v>0</v>
      </c>
      <c r="K30" s="50"/>
    </row>
    <row r="31" s="1" customFormat="1" ht="14.4" customHeight="1">
      <c r="B31" s="45"/>
      <c r="C31" s="46"/>
      <c r="D31" s="46"/>
      <c r="E31" s="54" t="s">
        <v>43</v>
      </c>
      <c r="F31" s="156">
        <f>ROUND(SUM(BF85:BF156), 2)</f>
        <v>0</v>
      </c>
      <c r="G31" s="46"/>
      <c r="H31" s="46"/>
      <c r="I31" s="157">
        <v>0.14999999999999999</v>
      </c>
      <c r="J31" s="156">
        <f>ROUND(ROUND((SUM(BF85:BF156)), 2)*I31, 2)</f>
        <v>0</v>
      </c>
      <c r="K31" s="50"/>
    </row>
    <row r="32" hidden="1" s="1" customFormat="1" ht="14.4" customHeight="1">
      <c r="B32" s="45"/>
      <c r="C32" s="46"/>
      <c r="D32" s="46"/>
      <c r="E32" s="54" t="s">
        <v>44</v>
      </c>
      <c r="F32" s="156">
        <f>ROUND(SUM(BG85:BG156), 2)</f>
        <v>0</v>
      </c>
      <c r="G32" s="46"/>
      <c r="H32" s="46"/>
      <c r="I32" s="157">
        <v>0.20999999999999999</v>
      </c>
      <c r="J32" s="156">
        <v>0</v>
      </c>
      <c r="K32" s="50"/>
    </row>
    <row r="33" hidden="1" s="1" customFormat="1" ht="14.4" customHeight="1">
      <c r="B33" s="45"/>
      <c r="C33" s="46"/>
      <c r="D33" s="46"/>
      <c r="E33" s="54" t="s">
        <v>45</v>
      </c>
      <c r="F33" s="156">
        <f>ROUND(SUM(BH85:BH156), 2)</f>
        <v>0</v>
      </c>
      <c r="G33" s="46"/>
      <c r="H33" s="46"/>
      <c r="I33" s="157">
        <v>0.14999999999999999</v>
      </c>
      <c r="J33" s="156">
        <v>0</v>
      </c>
      <c r="K33" s="50"/>
    </row>
    <row r="34" hidden="1" s="1" customFormat="1" ht="14.4" customHeight="1">
      <c r="B34" s="45"/>
      <c r="C34" s="46"/>
      <c r="D34" s="46"/>
      <c r="E34" s="54" t="s">
        <v>46</v>
      </c>
      <c r="F34" s="156">
        <f>ROUND(SUM(BI85:BI156),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SO 700 - Fontána</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Praha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J85</f>
        <v>0</v>
      </c>
      <c r="K56" s="50"/>
      <c r="AU56" s="23" t="s">
        <v>145</v>
      </c>
    </row>
    <row r="57" s="7" customFormat="1" ht="24.96" customHeight="1">
      <c r="B57" s="176"/>
      <c r="C57" s="177"/>
      <c r="D57" s="178" t="s">
        <v>146</v>
      </c>
      <c r="E57" s="179"/>
      <c r="F57" s="179"/>
      <c r="G57" s="179"/>
      <c r="H57" s="179"/>
      <c r="I57" s="180"/>
      <c r="J57" s="181">
        <f>J86</f>
        <v>0</v>
      </c>
      <c r="K57" s="182"/>
    </row>
    <row r="58" s="8" customFormat="1" ht="19.92" customHeight="1">
      <c r="B58" s="183"/>
      <c r="C58" s="184"/>
      <c r="D58" s="185" t="s">
        <v>944</v>
      </c>
      <c r="E58" s="186"/>
      <c r="F58" s="186"/>
      <c r="G58" s="186"/>
      <c r="H58" s="186"/>
      <c r="I58" s="187"/>
      <c r="J58" s="188">
        <f>J87</f>
        <v>0</v>
      </c>
      <c r="K58" s="189"/>
    </row>
    <row r="59" s="8" customFormat="1" ht="19.92" customHeight="1">
      <c r="B59" s="183"/>
      <c r="C59" s="184"/>
      <c r="D59" s="185" t="s">
        <v>147</v>
      </c>
      <c r="E59" s="186"/>
      <c r="F59" s="186"/>
      <c r="G59" s="186"/>
      <c r="H59" s="186"/>
      <c r="I59" s="187"/>
      <c r="J59" s="188">
        <f>J89</f>
        <v>0</v>
      </c>
      <c r="K59" s="189"/>
    </row>
    <row r="60" s="8" customFormat="1" ht="19.92" customHeight="1">
      <c r="B60" s="183"/>
      <c r="C60" s="184"/>
      <c r="D60" s="185" t="s">
        <v>376</v>
      </c>
      <c r="E60" s="186"/>
      <c r="F60" s="186"/>
      <c r="G60" s="186"/>
      <c r="H60" s="186"/>
      <c r="I60" s="187"/>
      <c r="J60" s="188">
        <f>J116</f>
        <v>0</v>
      </c>
      <c r="K60" s="189"/>
    </row>
    <row r="61" s="8" customFormat="1" ht="19.92" customHeight="1">
      <c r="B61" s="183"/>
      <c r="C61" s="184"/>
      <c r="D61" s="185" t="s">
        <v>377</v>
      </c>
      <c r="E61" s="186"/>
      <c r="F61" s="186"/>
      <c r="G61" s="186"/>
      <c r="H61" s="186"/>
      <c r="I61" s="187"/>
      <c r="J61" s="188">
        <f>J129</f>
        <v>0</v>
      </c>
      <c r="K61" s="189"/>
    </row>
    <row r="62" s="8" customFormat="1" ht="19.92" customHeight="1">
      <c r="B62" s="183"/>
      <c r="C62" s="184"/>
      <c r="D62" s="185" t="s">
        <v>151</v>
      </c>
      <c r="E62" s="186"/>
      <c r="F62" s="186"/>
      <c r="G62" s="186"/>
      <c r="H62" s="186"/>
      <c r="I62" s="187"/>
      <c r="J62" s="188">
        <f>J140</f>
        <v>0</v>
      </c>
      <c r="K62" s="189"/>
    </row>
    <row r="63" s="7" customFormat="1" ht="24.96" customHeight="1">
      <c r="B63" s="176"/>
      <c r="C63" s="177"/>
      <c r="D63" s="178" t="s">
        <v>380</v>
      </c>
      <c r="E63" s="179"/>
      <c r="F63" s="179"/>
      <c r="G63" s="179"/>
      <c r="H63" s="179"/>
      <c r="I63" s="180"/>
      <c r="J63" s="181">
        <f>J143</f>
        <v>0</v>
      </c>
      <c r="K63" s="182"/>
    </row>
    <row r="64" s="8" customFormat="1" ht="19.92" customHeight="1">
      <c r="B64" s="183"/>
      <c r="C64" s="184"/>
      <c r="D64" s="185" t="s">
        <v>945</v>
      </c>
      <c r="E64" s="186"/>
      <c r="F64" s="186"/>
      <c r="G64" s="186"/>
      <c r="H64" s="186"/>
      <c r="I64" s="187"/>
      <c r="J64" s="188">
        <f>J144</f>
        <v>0</v>
      </c>
      <c r="K64" s="189"/>
    </row>
    <row r="65" s="8" customFormat="1" ht="19.92" customHeight="1">
      <c r="B65" s="183"/>
      <c r="C65" s="184"/>
      <c r="D65" s="185" t="s">
        <v>946</v>
      </c>
      <c r="E65" s="186"/>
      <c r="F65" s="186"/>
      <c r="G65" s="186"/>
      <c r="H65" s="186"/>
      <c r="I65" s="187"/>
      <c r="J65" s="188">
        <f>J151</f>
        <v>0</v>
      </c>
      <c r="K65" s="189"/>
    </row>
    <row r="66" s="1" customFormat="1" ht="21.84" customHeight="1">
      <c r="B66" s="45"/>
      <c r="C66" s="46"/>
      <c r="D66" s="46"/>
      <c r="E66" s="46"/>
      <c r="F66" s="46"/>
      <c r="G66" s="46"/>
      <c r="H66" s="46"/>
      <c r="I66" s="143"/>
      <c r="J66" s="46"/>
      <c r="K66" s="50"/>
    </row>
    <row r="67" s="1" customFormat="1" ht="6.96" customHeight="1">
      <c r="B67" s="66"/>
      <c r="C67" s="67"/>
      <c r="D67" s="67"/>
      <c r="E67" s="67"/>
      <c r="F67" s="67"/>
      <c r="G67" s="67"/>
      <c r="H67" s="67"/>
      <c r="I67" s="165"/>
      <c r="J67" s="67"/>
      <c r="K67" s="68"/>
    </row>
    <row r="71" s="1" customFormat="1" ht="6.96" customHeight="1">
      <c r="B71" s="69"/>
      <c r="C71" s="70"/>
      <c r="D71" s="70"/>
      <c r="E71" s="70"/>
      <c r="F71" s="70"/>
      <c r="G71" s="70"/>
      <c r="H71" s="70"/>
      <c r="I71" s="168"/>
      <c r="J71" s="70"/>
      <c r="K71" s="70"/>
      <c r="L71" s="71"/>
    </row>
    <row r="72" s="1" customFormat="1" ht="36.96" customHeight="1">
      <c r="B72" s="45"/>
      <c r="C72" s="72" t="s">
        <v>152</v>
      </c>
      <c r="D72" s="73"/>
      <c r="E72" s="73"/>
      <c r="F72" s="73"/>
      <c r="G72" s="73"/>
      <c r="H72" s="73"/>
      <c r="I72" s="190"/>
      <c r="J72" s="73"/>
      <c r="K72" s="73"/>
      <c r="L72" s="71"/>
    </row>
    <row r="73" s="1" customFormat="1" ht="6.96" customHeight="1">
      <c r="B73" s="45"/>
      <c r="C73" s="73"/>
      <c r="D73" s="73"/>
      <c r="E73" s="73"/>
      <c r="F73" s="73"/>
      <c r="G73" s="73"/>
      <c r="H73" s="73"/>
      <c r="I73" s="190"/>
      <c r="J73" s="73"/>
      <c r="K73" s="73"/>
      <c r="L73" s="71"/>
    </row>
    <row r="74" s="1" customFormat="1" ht="14.4" customHeight="1">
      <c r="B74" s="45"/>
      <c r="C74" s="75" t="s">
        <v>18</v>
      </c>
      <c r="D74" s="73"/>
      <c r="E74" s="73"/>
      <c r="F74" s="73"/>
      <c r="G74" s="73"/>
      <c r="H74" s="73"/>
      <c r="I74" s="190"/>
      <c r="J74" s="73"/>
      <c r="K74" s="73"/>
      <c r="L74" s="71"/>
    </row>
    <row r="75" s="1" customFormat="1" ht="16.5" customHeight="1">
      <c r="B75" s="45"/>
      <c r="C75" s="73"/>
      <c r="D75" s="73"/>
      <c r="E75" s="191" t="str">
        <f>E7</f>
        <v>Náměstí Hloubětín</v>
      </c>
      <c r="F75" s="75"/>
      <c r="G75" s="75"/>
      <c r="H75" s="75"/>
      <c r="I75" s="190"/>
      <c r="J75" s="73"/>
      <c r="K75" s="73"/>
      <c r="L75" s="71"/>
    </row>
    <row r="76" s="1" customFormat="1" ht="14.4" customHeight="1">
      <c r="B76" s="45"/>
      <c r="C76" s="75" t="s">
        <v>139</v>
      </c>
      <c r="D76" s="73"/>
      <c r="E76" s="73"/>
      <c r="F76" s="73"/>
      <c r="G76" s="73"/>
      <c r="H76" s="73"/>
      <c r="I76" s="190"/>
      <c r="J76" s="73"/>
      <c r="K76" s="73"/>
      <c r="L76" s="71"/>
    </row>
    <row r="77" s="1" customFormat="1" ht="17.25" customHeight="1">
      <c r="B77" s="45"/>
      <c r="C77" s="73"/>
      <c r="D77" s="73"/>
      <c r="E77" s="81" t="str">
        <f>E9</f>
        <v>SO 700 - Fontána</v>
      </c>
      <c r="F77" s="73"/>
      <c r="G77" s="73"/>
      <c r="H77" s="73"/>
      <c r="I77" s="190"/>
      <c r="J77" s="73"/>
      <c r="K77" s="73"/>
      <c r="L77" s="71"/>
    </row>
    <row r="78" s="1" customFormat="1" ht="6.96" customHeight="1">
      <c r="B78" s="45"/>
      <c r="C78" s="73"/>
      <c r="D78" s="73"/>
      <c r="E78" s="73"/>
      <c r="F78" s="73"/>
      <c r="G78" s="73"/>
      <c r="H78" s="73"/>
      <c r="I78" s="190"/>
      <c r="J78" s="73"/>
      <c r="K78" s="73"/>
      <c r="L78" s="71"/>
    </row>
    <row r="79" s="1" customFormat="1" ht="18" customHeight="1">
      <c r="B79" s="45"/>
      <c r="C79" s="75" t="s">
        <v>23</v>
      </c>
      <c r="D79" s="73"/>
      <c r="E79" s="73"/>
      <c r="F79" s="192" t="str">
        <f>F12</f>
        <v xml:space="preserve">Praha </v>
      </c>
      <c r="G79" s="73"/>
      <c r="H79" s="73"/>
      <c r="I79" s="193" t="s">
        <v>25</v>
      </c>
      <c r="J79" s="84" t="str">
        <f>IF(J12="","",J12)</f>
        <v>6. 6. 2018</v>
      </c>
      <c r="K79" s="73"/>
      <c r="L79" s="71"/>
    </row>
    <row r="80" s="1" customFormat="1" ht="6.96" customHeight="1">
      <c r="B80" s="45"/>
      <c r="C80" s="73"/>
      <c r="D80" s="73"/>
      <c r="E80" s="73"/>
      <c r="F80" s="73"/>
      <c r="G80" s="73"/>
      <c r="H80" s="73"/>
      <c r="I80" s="190"/>
      <c r="J80" s="73"/>
      <c r="K80" s="73"/>
      <c r="L80" s="71"/>
    </row>
    <row r="81" s="1" customFormat="1">
      <c r="B81" s="45"/>
      <c r="C81" s="75" t="s">
        <v>27</v>
      </c>
      <c r="D81" s="73"/>
      <c r="E81" s="73"/>
      <c r="F81" s="192" t="str">
        <f>E15</f>
        <v xml:space="preserve"> </v>
      </c>
      <c r="G81" s="73"/>
      <c r="H81" s="73"/>
      <c r="I81" s="193" t="s">
        <v>33</v>
      </c>
      <c r="J81" s="192" t="str">
        <f>E21</f>
        <v xml:space="preserve"> </v>
      </c>
      <c r="K81" s="73"/>
      <c r="L81" s="71"/>
    </row>
    <row r="82" s="1" customFormat="1" ht="14.4" customHeight="1">
      <c r="B82" s="45"/>
      <c r="C82" s="75" t="s">
        <v>31</v>
      </c>
      <c r="D82" s="73"/>
      <c r="E82" s="73"/>
      <c r="F82" s="192" t="str">
        <f>IF(E18="","",E18)</f>
        <v/>
      </c>
      <c r="G82" s="73"/>
      <c r="H82" s="73"/>
      <c r="I82" s="190"/>
      <c r="J82" s="73"/>
      <c r="K82" s="73"/>
      <c r="L82" s="71"/>
    </row>
    <row r="83" s="1" customFormat="1" ht="10.32" customHeight="1">
      <c r="B83" s="45"/>
      <c r="C83" s="73"/>
      <c r="D83" s="73"/>
      <c r="E83" s="73"/>
      <c r="F83" s="73"/>
      <c r="G83" s="73"/>
      <c r="H83" s="73"/>
      <c r="I83" s="190"/>
      <c r="J83" s="73"/>
      <c r="K83" s="73"/>
      <c r="L83" s="71"/>
    </row>
    <row r="84" s="9" customFormat="1" ht="29.28" customHeight="1">
      <c r="B84" s="194"/>
      <c r="C84" s="195" t="s">
        <v>153</v>
      </c>
      <c r="D84" s="196" t="s">
        <v>56</v>
      </c>
      <c r="E84" s="196" t="s">
        <v>52</v>
      </c>
      <c r="F84" s="196" t="s">
        <v>154</v>
      </c>
      <c r="G84" s="196" t="s">
        <v>155</v>
      </c>
      <c r="H84" s="196" t="s">
        <v>156</v>
      </c>
      <c r="I84" s="197" t="s">
        <v>157</v>
      </c>
      <c r="J84" s="196" t="s">
        <v>143</v>
      </c>
      <c r="K84" s="198" t="s">
        <v>158</v>
      </c>
      <c r="L84" s="199"/>
      <c r="M84" s="101" t="s">
        <v>159</v>
      </c>
      <c r="N84" s="102" t="s">
        <v>41</v>
      </c>
      <c r="O84" s="102" t="s">
        <v>160</v>
      </c>
      <c r="P84" s="102" t="s">
        <v>161</v>
      </c>
      <c r="Q84" s="102" t="s">
        <v>162</v>
      </c>
      <c r="R84" s="102" t="s">
        <v>163</v>
      </c>
      <c r="S84" s="102" t="s">
        <v>164</v>
      </c>
      <c r="T84" s="103" t="s">
        <v>165</v>
      </c>
    </row>
    <row r="85" s="1" customFormat="1" ht="29.28" customHeight="1">
      <c r="B85" s="45"/>
      <c r="C85" s="107" t="s">
        <v>144</v>
      </c>
      <c r="D85" s="73"/>
      <c r="E85" s="73"/>
      <c r="F85" s="73"/>
      <c r="G85" s="73"/>
      <c r="H85" s="73"/>
      <c r="I85" s="190"/>
      <c r="J85" s="200">
        <f>BK85</f>
        <v>0</v>
      </c>
      <c r="K85" s="73"/>
      <c r="L85" s="71"/>
      <c r="M85" s="104"/>
      <c r="N85" s="105"/>
      <c r="O85" s="105"/>
      <c r="P85" s="201">
        <f>P86+P143</f>
        <v>0</v>
      </c>
      <c r="Q85" s="105"/>
      <c r="R85" s="201">
        <f>R86+R143</f>
        <v>178.67425120000002</v>
      </c>
      <c r="S85" s="105"/>
      <c r="T85" s="202">
        <f>T86+T143</f>
        <v>0</v>
      </c>
      <c r="AT85" s="23" t="s">
        <v>70</v>
      </c>
      <c r="AU85" s="23" t="s">
        <v>145</v>
      </c>
      <c r="BK85" s="203">
        <f>BK86+BK143</f>
        <v>0</v>
      </c>
    </row>
    <row r="86" s="10" customFormat="1" ht="37.44" customHeight="1">
      <c r="B86" s="204"/>
      <c r="C86" s="205"/>
      <c r="D86" s="206" t="s">
        <v>70</v>
      </c>
      <c r="E86" s="207" t="s">
        <v>166</v>
      </c>
      <c r="F86" s="207" t="s">
        <v>167</v>
      </c>
      <c r="G86" s="205"/>
      <c r="H86" s="205"/>
      <c r="I86" s="208"/>
      <c r="J86" s="209">
        <f>BK86</f>
        <v>0</v>
      </c>
      <c r="K86" s="205"/>
      <c r="L86" s="210"/>
      <c r="M86" s="211"/>
      <c r="N86" s="212"/>
      <c r="O86" s="212"/>
      <c r="P86" s="213">
        <f>P87+P89+P116+P129+P140</f>
        <v>0</v>
      </c>
      <c r="Q86" s="212"/>
      <c r="R86" s="213">
        <f>R87+R89+R116+R129+R140</f>
        <v>158.8233702</v>
      </c>
      <c r="S86" s="212"/>
      <c r="T86" s="214">
        <f>T87+T89+T116+T129+T140</f>
        <v>0</v>
      </c>
      <c r="AR86" s="215" t="s">
        <v>79</v>
      </c>
      <c r="AT86" s="216" t="s">
        <v>70</v>
      </c>
      <c r="AU86" s="216" t="s">
        <v>71</v>
      </c>
      <c r="AY86" s="215" t="s">
        <v>168</v>
      </c>
      <c r="BK86" s="217">
        <f>BK87+BK89+BK116+BK129+BK140</f>
        <v>0</v>
      </c>
    </row>
    <row r="87" s="10" customFormat="1" ht="19.92" customHeight="1">
      <c r="B87" s="204"/>
      <c r="C87" s="205"/>
      <c r="D87" s="206" t="s">
        <v>70</v>
      </c>
      <c r="E87" s="218" t="s">
        <v>947</v>
      </c>
      <c r="F87" s="218" t="s">
        <v>948</v>
      </c>
      <c r="G87" s="205"/>
      <c r="H87" s="205"/>
      <c r="I87" s="208"/>
      <c r="J87" s="219">
        <f>BK87</f>
        <v>0</v>
      </c>
      <c r="K87" s="205"/>
      <c r="L87" s="210"/>
      <c r="M87" s="211"/>
      <c r="N87" s="212"/>
      <c r="O87" s="212"/>
      <c r="P87" s="213">
        <f>P88</f>
        <v>0</v>
      </c>
      <c r="Q87" s="212"/>
      <c r="R87" s="213">
        <f>R88</f>
        <v>0</v>
      </c>
      <c r="S87" s="212"/>
      <c r="T87" s="214">
        <f>T88</f>
        <v>0</v>
      </c>
      <c r="AR87" s="215" t="s">
        <v>79</v>
      </c>
      <c r="AT87" s="216" t="s">
        <v>70</v>
      </c>
      <c r="AU87" s="216" t="s">
        <v>79</v>
      </c>
      <c r="AY87" s="215" t="s">
        <v>168</v>
      </c>
      <c r="BK87" s="217">
        <f>BK88</f>
        <v>0</v>
      </c>
    </row>
    <row r="88" s="1" customFormat="1" ht="25.5" customHeight="1">
      <c r="B88" s="45"/>
      <c r="C88" s="220" t="s">
        <v>79</v>
      </c>
      <c r="D88" s="220" t="s">
        <v>170</v>
      </c>
      <c r="E88" s="221" t="s">
        <v>949</v>
      </c>
      <c r="F88" s="222" t="s">
        <v>950</v>
      </c>
      <c r="G88" s="223" t="s">
        <v>951</v>
      </c>
      <c r="H88" s="224">
        <v>1</v>
      </c>
      <c r="I88" s="225"/>
      <c r="J88" s="226">
        <f>ROUND(I88*H88,2)</f>
        <v>0</v>
      </c>
      <c r="K88" s="222" t="s">
        <v>21</v>
      </c>
      <c r="L88" s="71"/>
      <c r="M88" s="227" t="s">
        <v>21</v>
      </c>
      <c r="N88" s="228" t="s">
        <v>42</v>
      </c>
      <c r="O88" s="46"/>
      <c r="P88" s="229">
        <f>O88*H88</f>
        <v>0</v>
      </c>
      <c r="Q88" s="229">
        <v>0</v>
      </c>
      <c r="R88" s="229">
        <f>Q88*H88</f>
        <v>0</v>
      </c>
      <c r="S88" s="229">
        <v>0</v>
      </c>
      <c r="T88" s="230">
        <f>S88*H88</f>
        <v>0</v>
      </c>
      <c r="AR88" s="23" t="s">
        <v>175</v>
      </c>
      <c r="AT88" s="23" t="s">
        <v>170</v>
      </c>
      <c r="AU88" s="23" t="s">
        <v>81</v>
      </c>
      <c r="AY88" s="23" t="s">
        <v>168</v>
      </c>
      <c r="BE88" s="231">
        <f>IF(N88="základní",J88,0)</f>
        <v>0</v>
      </c>
      <c r="BF88" s="231">
        <f>IF(N88="snížená",J88,0)</f>
        <v>0</v>
      </c>
      <c r="BG88" s="231">
        <f>IF(N88="zákl. přenesená",J88,0)</f>
        <v>0</v>
      </c>
      <c r="BH88" s="231">
        <f>IF(N88="sníž. přenesená",J88,0)</f>
        <v>0</v>
      </c>
      <c r="BI88" s="231">
        <f>IF(N88="nulová",J88,0)</f>
        <v>0</v>
      </c>
      <c r="BJ88" s="23" t="s">
        <v>79</v>
      </c>
      <c r="BK88" s="231">
        <f>ROUND(I88*H88,2)</f>
        <v>0</v>
      </c>
      <c r="BL88" s="23" t="s">
        <v>175</v>
      </c>
      <c r="BM88" s="23" t="s">
        <v>952</v>
      </c>
    </row>
    <row r="89" s="10" customFormat="1" ht="29.88" customHeight="1">
      <c r="B89" s="204"/>
      <c r="C89" s="205"/>
      <c r="D89" s="206" t="s">
        <v>70</v>
      </c>
      <c r="E89" s="218" t="s">
        <v>79</v>
      </c>
      <c r="F89" s="218" t="s">
        <v>169</v>
      </c>
      <c r="G89" s="205"/>
      <c r="H89" s="205"/>
      <c r="I89" s="208"/>
      <c r="J89" s="219">
        <f>BK89</f>
        <v>0</v>
      </c>
      <c r="K89" s="205"/>
      <c r="L89" s="210"/>
      <c r="M89" s="211"/>
      <c r="N89" s="212"/>
      <c r="O89" s="212"/>
      <c r="P89" s="213">
        <f>SUM(P90:P115)</f>
        <v>0</v>
      </c>
      <c r="Q89" s="212"/>
      <c r="R89" s="213">
        <f>SUM(R90:R115)</f>
        <v>0</v>
      </c>
      <c r="S89" s="212"/>
      <c r="T89" s="214">
        <f>SUM(T90:T115)</f>
        <v>0</v>
      </c>
      <c r="AR89" s="215" t="s">
        <v>79</v>
      </c>
      <c r="AT89" s="216" t="s">
        <v>70</v>
      </c>
      <c r="AU89" s="216" t="s">
        <v>79</v>
      </c>
      <c r="AY89" s="215" t="s">
        <v>168</v>
      </c>
      <c r="BK89" s="217">
        <f>SUM(BK90:BK115)</f>
        <v>0</v>
      </c>
    </row>
    <row r="90" s="1" customFormat="1" ht="38.25" customHeight="1">
      <c r="B90" s="45"/>
      <c r="C90" s="220" t="s">
        <v>81</v>
      </c>
      <c r="D90" s="220" t="s">
        <v>170</v>
      </c>
      <c r="E90" s="221" t="s">
        <v>390</v>
      </c>
      <c r="F90" s="222" t="s">
        <v>391</v>
      </c>
      <c r="G90" s="223" t="s">
        <v>205</v>
      </c>
      <c r="H90" s="224">
        <v>14.779999999999999</v>
      </c>
      <c r="I90" s="225"/>
      <c r="J90" s="226">
        <f>ROUND(I90*H90,2)</f>
        <v>0</v>
      </c>
      <c r="K90" s="222" t="s">
        <v>174</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953</v>
      </c>
    </row>
    <row r="91" s="1" customFormat="1">
      <c r="B91" s="45"/>
      <c r="C91" s="73"/>
      <c r="D91" s="232" t="s">
        <v>177</v>
      </c>
      <c r="E91" s="73"/>
      <c r="F91" s="233" t="s">
        <v>207</v>
      </c>
      <c r="G91" s="73"/>
      <c r="H91" s="73"/>
      <c r="I91" s="190"/>
      <c r="J91" s="73"/>
      <c r="K91" s="73"/>
      <c r="L91" s="71"/>
      <c r="M91" s="234"/>
      <c r="N91" s="46"/>
      <c r="O91" s="46"/>
      <c r="P91" s="46"/>
      <c r="Q91" s="46"/>
      <c r="R91" s="46"/>
      <c r="S91" s="46"/>
      <c r="T91" s="94"/>
      <c r="AT91" s="23" t="s">
        <v>177</v>
      </c>
      <c r="AU91" s="23" t="s">
        <v>81</v>
      </c>
    </row>
    <row r="92" s="1" customFormat="1" ht="38.25" customHeight="1">
      <c r="B92" s="45"/>
      <c r="C92" s="220" t="s">
        <v>185</v>
      </c>
      <c r="D92" s="220" t="s">
        <v>170</v>
      </c>
      <c r="E92" s="221" t="s">
        <v>393</v>
      </c>
      <c r="F92" s="222" t="s">
        <v>394</v>
      </c>
      <c r="G92" s="223" t="s">
        <v>205</v>
      </c>
      <c r="H92" s="224">
        <v>14.779999999999999</v>
      </c>
      <c r="I92" s="225"/>
      <c r="J92" s="226">
        <f>ROUND(I92*H92,2)</f>
        <v>0</v>
      </c>
      <c r="K92" s="222" t="s">
        <v>174</v>
      </c>
      <c r="L92" s="71"/>
      <c r="M92" s="227" t="s">
        <v>21</v>
      </c>
      <c r="N92" s="228" t="s">
        <v>42</v>
      </c>
      <c r="O92" s="46"/>
      <c r="P92" s="229">
        <f>O92*H92</f>
        <v>0</v>
      </c>
      <c r="Q92" s="229">
        <v>0</v>
      </c>
      <c r="R92" s="229">
        <f>Q92*H92</f>
        <v>0</v>
      </c>
      <c r="S92" s="229">
        <v>0</v>
      </c>
      <c r="T92" s="230">
        <f>S92*H92</f>
        <v>0</v>
      </c>
      <c r="AR92" s="23" t="s">
        <v>175</v>
      </c>
      <c r="AT92" s="23" t="s">
        <v>170</v>
      </c>
      <c r="AU92" s="23" t="s">
        <v>81</v>
      </c>
      <c r="AY92" s="23" t="s">
        <v>168</v>
      </c>
      <c r="BE92" s="231">
        <f>IF(N92="základní",J92,0)</f>
        <v>0</v>
      </c>
      <c r="BF92" s="231">
        <f>IF(N92="snížená",J92,0)</f>
        <v>0</v>
      </c>
      <c r="BG92" s="231">
        <f>IF(N92="zákl. přenesená",J92,0)</f>
        <v>0</v>
      </c>
      <c r="BH92" s="231">
        <f>IF(N92="sníž. přenesená",J92,0)</f>
        <v>0</v>
      </c>
      <c r="BI92" s="231">
        <f>IF(N92="nulová",J92,0)</f>
        <v>0</v>
      </c>
      <c r="BJ92" s="23" t="s">
        <v>79</v>
      </c>
      <c r="BK92" s="231">
        <f>ROUND(I92*H92,2)</f>
        <v>0</v>
      </c>
      <c r="BL92" s="23" t="s">
        <v>175</v>
      </c>
      <c r="BM92" s="23" t="s">
        <v>954</v>
      </c>
    </row>
    <row r="93" s="1" customFormat="1">
      <c r="B93" s="45"/>
      <c r="C93" s="73"/>
      <c r="D93" s="232" t="s">
        <v>177</v>
      </c>
      <c r="E93" s="73"/>
      <c r="F93" s="233" t="s">
        <v>207</v>
      </c>
      <c r="G93" s="73"/>
      <c r="H93" s="73"/>
      <c r="I93" s="190"/>
      <c r="J93" s="73"/>
      <c r="K93" s="73"/>
      <c r="L93" s="71"/>
      <c r="M93" s="234"/>
      <c r="N93" s="46"/>
      <c r="O93" s="46"/>
      <c r="P93" s="46"/>
      <c r="Q93" s="46"/>
      <c r="R93" s="46"/>
      <c r="S93" s="46"/>
      <c r="T93" s="94"/>
      <c r="AT93" s="23" t="s">
        <v>177</v>
      </c>
      <c r="AU93" s="23" t="s">
        <v>81</v>
      </c>
    </row>
    <row r="94" s="1" customFormat="1" ht="25.5" customHeight="1">
      <c r="B94" s="45"/>
      <c r="C94" s="220" t="s">
        <v>175</v>
      </c>
      <c r="D94" s="220" t="s">
        <v>170</v>
      </c>
      <c r="E94" s="221" t="s">
        <v>396</v>
      </c>
      <c r="F94" s="222" t="s">
        <v>397</v>
      </c>
      <c r="G94" s="223" t="s">
        <v>205</v>
      </c>
      <c r="H94" s="224">
        <v>44.340000000000003</v>
      </c>
      <c r="I94" s="225"/>
      <c r="J94" s="226">
        <f>ROUND(I94*H94,2)</f>
        <v>0</v>
      </c>
      <c r="K94" s="222" t="s">
        <v>174</v>
      </c>
      <c r="L94" s="71"/>
      <c r="M94" s="227" t="s">
        <v>21</v>
      </c>
      <c r="N94" s="228" t="s">
        <v>42</v>
      </c>
      <c r="O94" s="46"/>
      <c r="P94" s="229">
        <f>O94*H94</f>
        <v>0</v>
      </c>
      <c r="Q94" s="229">
        <v>0</v>
      </c>
      <c r="R94" s="229">
        <f>Q94*H94</f>
        <v>0</v>
      </c>
      <c r="S94" s="229">
        <v>0</v>
      </c>
      <c r="T94" s="230">
        <f>S94*H94</f>
        <v>0</v>
      </c>
      <c r="AR94" s="23" t="s">
        <v>175</v>
      </c>
      <c r="AT94" s="23" t="s">
        <v>170</v>
      </c>
      <c r="AU94" s="23" t="s">
        <v>81</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175</v>
      </c>
      <c r="BM94" s="23" t="s">
        <v>955</v>
      </c>
    </row>
    <row r="95" s="1" customFormat="1">
      <c r="B95" s="45"/>
      <c r="C95" s="73"/>
      <c r="D95" s="232" t="s">
        <v>177</v>
      </c>
      <c r="E95" s="73"/>
      <c r="F95" s="233" t="s">
        <v>399</v>
      </c>
      <c r="G95" s="73"/>
      <c r="H95" s="73"/>
      <c r="I95" s="190"/>
      <c r="J95" s="73"/>
      <c r="K95" s="73"/>
      <c r="L95" s="71"/>
      <c r="M95" s="234"/>
      <c r="N95" s="46"/>
      <c r="O95" s="46"/>
      <c r="P95" s="46"/>
      <c r="Q95" s="46"/>
      <c r="R95" s="46"/>
      <c r="S95" s="46"/>
      <c r="T95" s="94"/>
      <c r="AT95" s="23" t="s">
        <v>177</v>
      </c>
      <c r="AU95" s="23" t="s">
        <v>81</v>
      </c>
    </row>
    <row r="96" s="1" customFormat="1" ht="25.5" customHeight="1">
      <c r="B96" s="45"/>
      <c r="C96" s="220" t="s">
        <v>192</v>
      </c>
      <c r="D96" s="220" t="s">
        <v>170</v>
      </c>
      <c r="E96" s="221" t="s">
        <v>400</v>
      </c>
      <c r="F96" s="222" t="s">
        <v>401</v>
      </c>
      <c r="G96" s="223" t="s">
        <v>205</v>
      </c>
      <c r="H96" s="224">
        <v>44.340000000000003</v>
      </c>
      <c r="I96" s="225"/>
      <c r="J96" s="226">
        <f>ROUND(I96*H96,2)</f>
        <v>0</v>
      </c>
      <c r="K96" s="222" t="s">
        <v>174</v>
      </c>
      <c r="L96" s="71"/>
      <c r="M96" s="227" t="s">
        <v>21</v>
      </c>
      <c r="N96" s="228" t="s">
        <v>42</v>
      </c>
      <c r="O96" s="46"/>
      <c r="P96" s="229">
        <f>O96*H96</f>
        <v>0</v>
      </c>
      <c r="Q96" s="229">
        <v>0</v>
      </c>
      <c r="R96" s="229">
        <f>Q96*H96</f>
        <v>0</v>
      </c>
      <c r="S96" s="229">
        <v>0</v>
      </c>
      <c r="T96" s="230">
        <f>S96*H96</f>
        <v>0</v>
      </c>
      <c r="AR96" s="23" t="s">
        <v>175</v>
      </c>
      <c r="AT96" s="23" t="s">
        <v>170</v>
      </c>
      <c r="AU96" s="23" t="s">
        <v>81</v>
      </c>
      <c r="AY96" s="23" t="s">
        <v>168</v>
      </c>
      <c r="BE96" s="231">
        <f>IF(N96="základní",J96,0)</f>
        <v>0</v>
      </c>
      <c r="BF96" s="231">
        <f>IF(N96="snížená",J96,0)</f>
        <v>0</v>
      </c>
      <c r="BG96" s="231">
        <f>IF(N96="zákl. přenesená",J96,0)</f>
        <v>0</v>
      </c>
      <c r="BH96" s="231">
        <f>IF(N96="sníž. přenesená",J96,0)</f>
        <v>0</v>
      </c>
      <c r="BI96" s="231">
        <f>IF(N96="nulová",J96,0)</f>
        <v>0</v>
      </c>
      <c r="BJ96" s="23" t="s">
        <v>79</v>
      </c>
      <c r="BK96" s="231">
        <f>ROUND(I96*H96,2)</f>
        <v>0</v>
      </c>
      <c r="BL96" s="23" t="s">
        <v>175</v>
      </c>
      <c r="BM96" s="23" t="s">
        <v>956</v>
      </c>
    </row>
    <row r="97" s="1" customFormat="1">
      <c r="B97" s="45"/>
      <c r="C97" s="73"/>
      <c r="D97" s="232" t="s">
        <v>177</v>
      </c>
      <c r="E97" s="73"/>
      <c r="F97" s="233" t="s">
        <v>399</v>
      </c>
      <c r="G97" s="73"/>
      <c r="H97" s="73"/>
      <c r="I97" s="190"/>
      <c r="J97" s="73"/>
      <c r="K97" s="73"/>
      <c r="L97" s="71"/>
      <c r="M97" s="234"/>
      <c r="N97" s="46"/>
      <c r="O97" s="46"/>
      <c r="P97" s="46"/>
      <c r="Q97" s="46"/>
      <c r="R97" s="46"/>
      <c r="S97" s="46"/>
      <c r="T97" s="94"/>
      <c r="AT97" s="23" t="s">
        <v>177</v>
      </c>
      <c r="AU97" s="23" t="s">
        <v>81</v>
      </c>
    </row>
    <row r="98" s="1" customFormat="1" ht="25.5" customHeight="1">
      <c r="B98" s="45"/>
      <c r="C98" s="220" t="s">
        <v>198</v>
      </c>
      <c r="D98" s="220" t="s">
        <v>170</v>
      </c>
      <c r="E98" s="221" t="s">
        <v>957</v>
      </c>
      <c r="F98" s="222" t="s">
        <v>958</v>
      </c>
      <c r="G98" s="223" t="s">
        <v>205</v>
      </c>
      <c r="H98" s="224">
        <v>13.720000000000001</v>
      </c>
      <c r="I98" s="225"/>
      <c r="J98" s="226">
        <f>ROUND(I98*H98,2)</f>
        <v>0</v>
      </c>
      <c r="K98" s="222" t="s">
        <v>174</v>
      </c>
      <c r="L98" s="71"/>
      <c r="M98" s="227" t="s">
        <v>21</v>
      </c>
      <c r="N98" s="228" t="s">
        <v>42</v>
      </c>
      <c r="O98" s="46"/>
      <c r="P98" s="229">
        <f>O98*H98</f>
        <v>0</v>
      </c>
      <c r="Q98" s="229">
        <v>0</v>
      </c>
      <c r="R98" s="229">
        <f>Q98*H98</f>
        <v>0</v>
      </c>
      <c r="S98" s="229">
        <v>0</v>
      </c>
      <c r="T98" s="230">
        <f>S98*H98</f>
        <v>0</v>
      </c>
      <c r="AR98" s="23" t="s">
        <v>175</v>
      </c>
      <c r="AT98" s="23" t="s">
        <v>170</v>
      </c>
      <c r="AU98" s="23" t="s">
        <v>81</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959</v>
      </c>
    </row>
    <row r="99" s="1" customFormat="1">
      <c r="B99" s="45"/>
      <c r="C99" s="73"/>
      <c r="D99" s="232" t="s">
        <v>177</v>
      </c>
      <c r="E99" s="73"/>
      <c r="F99" s="233" t="s">
        <v>960</v>
      </c>
      <c r="G99" s="73"/>
      <c r="H99" s="73"/>
      <c r="I99" s="190"/>
      <c r="J99" s="73"/>
      <c r="K99" s="73"/>
      <c r="L99" s="71"/>
      <c r="M99" s="234"/>
      <c r="N99" s="46"/>
      <c r="O99" s="46"/>
      <c r="P99" s="46"/>
      <c r="Q99" s="46"/>
      <c r="R99" s="46"/>
      <c r="S99" s="46"/>
      <c r="T99" s="94"/>
      <c r="AT99" s="23" t="s">
        <v>177</v>
      </c>
      <c r="AU99" s="23" t="s">
        <v>81</v>
      </c>
    </row>
    <row r="100" s="1" customFormat="1" ht="38.25" customHeight="1">
      <c r="B100" s="45"/>
      <c r="C100" s="220" t="s">
        <v>202</v>
      </c>
      <c r="D100" s="220" t="s">
        <v>170</v>
      </c>
      <c r="E100" s="221" t="s">
        <v>961</v>
      </c>
      <c r="F100" s="222" t="s">
        <v>962</v>
      </c>
      <c r="G100" s="223" t="s">
        <v>205</v>
      </c>
      <c r="H100" s="224">
        <v>13.720000000000001</v>
      </c>
      <c r="I100" s="225"/>
      <c r="J100" s="226">
        <f>ROUND(I100*H100,2)</f>
        <v>0</v>
      </c>
      <c r="K100" s="222" t="s">
        <v>174</v>
      </c>
      <c r="L100" s="71"/>
      <c r="M100" s="227" t="s">
        <v>21</v>
      </c>
      <c r="N100" s="228" t="s">
        <v>42</v>
      </c>
      <c r="O100" s="46"/>
      <c r="P100" s="229">
        <f>O100*H100</f>
        <v>0</v>
      </c>
      <c r="Q100" s="229">
        <v>0</v>
      </c>
      <c r="R100" s="229">
        <f>Q100*H100</f>
        <v>0</v>
      </c>
      <c r="S100" s="229">
        <v>0</v>
      </c>
      <c r="T100" s="230">
        <f>S100*H100</f>
        <v>0</v>
      </c>
      <c r="AR100" s="23" t="s">
        <v>175</v>
      </c>
      <c r="AT100" s="23" t="s">
        <v>170</v>
      </c>
      <c r="AU100" s="23" t="s">
        <v>81</v>
      </c>
      <c r="AY100" s="23" t="s">
        <v>168</v>
      </c>
      <c r="BE100" s="231">
        <f>IF(N100="základní",J100,0)</f>
        <v>0</v>
      </c>
      <c r="BF100" s="231">
        <f>IF(N100="snížená",J100,0)</f>
        <v>0</v>
      </c>
      <c r="BG100" s="231">
        <f>IF(N100="zákl. přenesená",J100,0)</f>
        <v>0</v>
      </c>
      <c r="BH100" s="231">
        <f>IF(N100="sníž. přenesená",J100,0)</f>
        <v>0</v>
      </c>
      <c r="BI100" s="231">
        <f>IF(N100="nulová",J100,0)</f>
        <v>0</v>
      </c>
      <c r="BJ100" s="23" t="s">
        <v>79</v>
      </c>
      <c r="BK100" s="231">
        <f>ROUND(I100*H100,2)</f>
        <v>0</v>
      </c>
      <c r="BL100" s="23" t="s">
        <v>175</v>
      </c>
      <c r="BM100" s="23" t="s">
        <v>963</v>
      </c>
    </row>
    <row r="101" s="1" customFormat="1">
      <c r="B101" s="45"/>
      <c r="C101" s="73"/>
      <c r="D101" s="232" t="s">
        <v>177</v>
      </c>
      <c r="E101" s="73"/>
      <c r="F101" s="233" t="s">
        <v>960</v>
      </c>
      <c r="G101" s="73"/>
      <c r="H101" s="73"/>
      <c r="I101" s="190"/>
      <c r="J101" s="73"/>
      <c r="K101" s="73"/>
      <c r="L101" s="71"/>
      <c r="M101" s="234"/>
      <c r="N101" s="46"/>
      <c r="O101" s="46"/>
      <c r="P101" s="46"/>
      <c r="Q101" s="46"/>
      <c r="R101" s="46"/>
      <c r="S101" s="46"/>
      <c r="T101" s="94"/>
      <c r="AT101" s="23" t="s">
        <v>177</v>
      </c>
      <c r="AU101" s="23" t="s">
        <v>81</v>
      </c>
    </row>
    <row r="102" s="1" customFormat="1" ht="38.25" customHeight="1">
      <c r="B102" s="45"/>
      <c r="C102" s="220" t="s">
        <v>208</v>
      </c>
      <c r="D102" s="220" t="s">
        <v>170</v>
      </c>
      <c r="E102" s="221" t="s">
        <v>213</v>
      </c>
      <c r="F102" s="222" t="s">
        <v>214</v>
      </c>
      <c r="G102" s="223" t="s">
        <v>205</v>
      </c>
      <c r="H102" s="224">
        <v>72.819999999999993</v>
      </c>
      <c r="I102" s="225"/>
      <c r="J102" s="226">
        <f>ROUND(I102*H102,2)</f>
        <v>0</v>
      </c>
      <c r="K102" s="222" t="s">
        <v>174</v>
      </c>
      <c r="L102" s="71"/>
      <c r="M102" s="227" t="s">
        <v>21</v>
      </c>
      <c r="N102" s="228" t="s">
        <v>42</v>
      </c>
      <c r="O102" s="46"/>
      <c r="P102" s="229">
        <f>O102*H102</f>
        <v>0</v>
      </c>
      <c r="Q102" s="229">
        <v>0</v>
      </c>
      <c r="R102" s="229">
        <f>Q102*H102</f>
        <v>0</v>
      </c>
      <c r="S102" s="229">
        <v>0</v>
      </c>
      <c r="T102" s="230">
        <f>S102*H102</f>
        <v>0</v>
      </c>
      <c r="AR102" s="23" t="s">
        <v>175</v>
      </c>
      <c r="AT102" s="23" t="s">
        <v>170</v>
      </c>
      <c r="AU102" s="23" t="s">
        <v>81</v>
      </c>
      <c r="AY102" s="23" t="s">
        <v>168</v>
      </c>
      <c r="BE102" s="231">
        <f>IF(N102="základní",J102,0)</f>
        <v>0</v>
      </c>
      <c r="BF102" s="231">
        <f>IF(N102="snížená",J102,0)</f>
        <v>0</v>
      </c>
      <c r="BG102" s="231">
        <f>IF(N102="zákl. přenesená",J102,0)</f>
        <v>0</v>
      </c>
      <c r="BH102" s="231">
        <f>IF(N102="sníž. přenesená",J102,0)</f>
        <v>0</v>
      </c>
      <c r="BI102" s="231">
        <f>IF(N102="nulová",J102,0)</f>
        <v>0</v>
      </c>
      <c r="BJ102" s="23" t="s">
        <v>79</v>
      </c>
      <c r="BK102" s="231">
        <f>ROUND(I102*H102,2)</f>
        <v>0</v>
      </c>
      <c r="BL102" s="23" t="s">
        <v>175</v>
      </c>
      <c r="BM102" s="23" t="s">
        <v>964</v>
      </c>
    </row>
    <row r="103" s="1" customFormat="1">
      <c r="B103" s="45"/>
      <c r="C103" s="73"/>
      <c r="D103" s="232" t="s">
        <v>177</v>
      </c>
      <c r="E103" s="73"/>
      <c r="F103" s="233" t="s">
        <v>216</v>
      </c>
      <c r="G103" s="73"/>
      <c r="H103" s="73"/>
      <c r="I103" s="190"/>
      <c r="J103" s="73"/>
      <c r="K103" s="73"/>
      <c r="L103" s="71"/>
      <c r="M103" s="234"/>
      <c r="N103" s="46"/>
      <c r="O103" s="46"/>
      <c r="P103" s="46"/>
      <c r="Q103" s="46"/>
      <c r="R103" s="46"/>
      <c r="S103" s="46"/>
      <c r="T103" s="94"/>
      <c r="AT103" s="23" t="s">
        <v>177</v>
      </c>
      <c r="AU103" s="23" t="s">
        <v>81</v>
      </c>
    </row>
    <row r="104" s="1" customFormat="1" ht="51" customHeight="1">
      <c r="B104" s="45"/>
      <c r="C104" s="220" t="s">
        <v>212</v>
      </c>
      <c r="D104" s="220" t="s">
        <v>170</v>
      </c>
      <c r="E104" s="221" t="s">
        <v>218</v>
      </c>
      <c r="F104" s="222" t="s">
        <v>219</v>
      </c>
      <c r="G104" s="223" t="s">
        <v>205</v>
      </c>
      <c r="H104" s="224">
        <v>728.20000000000005</v>
      </c>
      <c r="I104" s="225"/>
      <c r="J104" s="226">
        <f>ROUND(I104*H104,2)</f>
        <v>0</v>
      </c>
      <c r="K104" s="222" t="s">
        <v>174</v>
      </c>
      <c r="L104" s="71"/>
      <c r="M104" s="227" t="s">
        <v>21</v>
      </c>
      <c r="N104" s="228" t="s">
        <v>42</v>
      </c>
      <c r="O104" s="46"/>
      <c r="P104" s="229">
        <f>O104*H104</f>
        <v>0</v>
      </c>
      <c r="Q104" s="229">
        <v>0</v>
      </c>
      <c r="R104" s="229">
        <f>Q104*H104</f>
        <v>0</v>
      </c>
      <c r="S104" s="229">
        <v>0</v>
      </c>
      <c r="T104" s="230">
        <f>S104*H104</f>
        <v>0</v>
      </c>
      <c r="AR104" s="23" t="s">
        <v>175</v>
      </c>
      <c r="AT104" s="23" t="s">
        <v>170</v>
      </c>
      <c r="AU104" s="23" t="s">
        <v>81</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965</v>
      </c>
    </row>
    <row r="105" s="1" customFormat="1">
      <c r="B105" s="45"/>
      <c r="C105" s="73"/>
      <c r="D105" s="232" t="s">
        <v>177</v>
      </c>
      <c r="E105" s="73"/>
      <c r="F105" s="233" t="s">
        <v>216</v>
      </c>
      <c r="G105" s="73"/>
      <c r="H105" s="73"/>
      <c r="I105" s="190"/>
      <c r="J105" s="73"/>
      <c r="K105" s="73"/>
      <c r="L105" s="71"/>
      <c r="M105" s="234"/>
      <c r="N105" s="46"/>
      <c r="O105" s="46"/>
      <c r="P105" s="46"/>
      <c r="Q105" s="46"/>
      <c r="R105" s="46"/>
      <c r="S105" s="46"/>
      <c r="T105" s="94"/>
      <c r="AT105" s="23" t="s">
        <v>177</v>
      </c>
      <c r="AU105" s="23" t="s">
        <v>81</v>
      </c>
    </row>
    <row r="106" s="11" customFormat="1">
      <c r="B106" s="235"/>
      <c r="C106" s="236"/>
      <c r="D106" s="232" t="s">
        <v>182</v>
      </c>
      <c r="E106" s="237" t="s">
        <v>21</v>
      </c>
      <c r="F106" s="238" t="s">
        <v>966</v>
      </c>
      <c r="G106" s="236"/>
      <c r="H106" s="239">
        <v>728.20000000000005</v>
      </c>
      <c r="I106" s="240"/>
      <c r="J106" s="236"/>
      <c r="K106" s="236"/>
      <c r="L106" s="241"/>
      <c r="M106" s="242"/>
      <c r="N106" s="243"/>
      <c r="O106" s="243"/>
      <c r="P106" s="243"/>
      <c r="Q106" s="243"/>
      <c r="R106" s="243"/>
      <c r="S106" s="243"/>
      <c r="T106" s="244"/>
      <c r="AT106" s="245" t="s">
        <v>182</v>
      </c>
      <c r="AU106" s="245" t="s">
        <v>81</v>
      </c>
      <c r="AV106" s="11" t="s">
        <v>81</v>
      </c>
      <c r="AW106" s="11" t="s">
        <v>34</v>
      </c>
      <c r="AX106" s="11" t="s">
        <v>71</v>
      </c>
      <c r="AY106" s="245" t="s">
        <v>168</v>
      </c>
    </row>
    <row r="107" s="12" customFormat="1">
      <c r="B107" s="246"/>
      <c r="C107" s="247"/>
      <c r="D107" s="232" t="s">
        <v>182</v>
      </c>
      <c r="E107" s="248" t="s">
        <v>21</v>
      </c>
      <c r="F107" s="249" t="s">
        <v>184</v>
      </c>
      <c r="G107" s="247"/>
      <c r="H107" s="250">
        <v>728.20000000000005</v>
      </c>
      <c r="I107" s="251"/>
      <c r="J107" s="247"/>
      <c r="K107" s="247"/>
      <c r="L107" s="252"/>
      <c r="M107" s="253"/>
      <c r="N107" s="254"/>
      <c r="O107" s="254"/>
      <c r="P107" s="254"/>
      <c r="Q107" s="254"/>
      <c r="R107" s="254"/>
      <c r="S107" s="254"/>
      <c r="T107" s="255"/>
      <c r="AT107" s="256" t="s">
        <v>182</v>
      </c>
      <c r="AU107" s="256" t="s">
        <v>81</v>
      </c>
      <c r="AV107" s="12" t="s">
        <v>175</v>
      </c>
      <c r="AW107" s="12" t="s">
        <v>34</v>
      </c>
      <c r="AX107" s="12" t="s">
        <v>79</v>
      </c>
      <c r="AY107" s="256" t="s">
        <v>168</v>
      </c>
    </row>
    <row r="108" s="1" customFormat="1" ht="25.5" customHeight="1">
      <c r="B108" s="45"/>
      <c r="C108" s="220" t="s">
        <v>217</v>
      </c>
      <c r="D108" s="220" t="s">
        <v>170</v>
      </c>
      <c r="E108" s="221" t="s">
        <v>413</v>
      </c>
      <c r="F108" s="222" t="s">
        <v>414</v>
      </c>
      <c r="G108" s="223" t="s">
        <v>205</v>
      </c>
      <c r="H108" s="224">
        <v>72.819999999999993</v>
      </c>
      <c r="I108" s="225"/>
      <c r="J108" s="226">
        <f>ROUND(I108*H108,2)</f>
        <v>0</v>
      </c>
      <c r="K108" s="222" t="s">
        <v>174</v>
      </c>
      <c r="L108" s="71"/>
      <c r="M108" s="227" t="s">
        <v>21</v>
      </c>
      <c r="N108" s="228" t="s">
        <v>42</v>
      </c>
      <c r="O108" s="46"/>
      <c r="P108" s="229">
        <f>O108*H108</f>
        <v>0</v>
      </c>
      <c r="Q108" s="229">
        <v>0</v>
      </c>
      <c r="R108" s="229">
        <f>Q108*H108</f>
        <v>0</v>
      </c>
      <c r="S108" s="229">
        <v>0</v>
      </c>
      <c r="T108" s="230">
        <f>S108*H108</f>
        <v>0</v>
      </c>
      <c r="AR108" s="23" t="s">
        <v>175</v>
      </c>
      <c r="AT108" s="23" t="s">
        <v>170</v>
      </c>
      <c r="AU108" s="23" t="s">
        <v>81</v>
      </c>
      <c r="AY108" s="23" t="s">
        <v>168</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175</v>
      </c>
      <c r="BM108" s="23" t="s">
        <v>967</v>
      </c>
    </row>
    <row r="109" s="1" customFormat="1">
      <c r="B109" s="45"/>
      <c r="C109" s="73"/>
      <c r="D109" s="232" t="s">
        <v>177</v>
      </c>
      <c r="E109" s="73"/>
      <c r="F109" s="233" t="s">
        <v>226</v>
      </c>
      <c r="G109" s="73"/>
      <c r="H109" s="73"/>
      <c r="I109" s="190"/>
      <c r="J109" s="73"/>
      <c r="K109" s="73"/>
      <c r="L109" s="71"/>
      <c r="M109" s="234"/>
      <c r="N109" s="46"/>
      <c r="O109" s="46"/>
      <c r="P109" s="46"/>
      <c r="Q109" s="46"/>
      <c r="R109" s="46"/>
      <c r="S109" s="46"/>
      <c r="T109" s="94"/>
      <c r="AT109" s="23" t="s">
        <v>177</v>
      </c>
      <c r="AU109" s="23" t="s">
        <v>81</v>
      </c>
    </row>
    <row r="110" s="1" customFormat="1" ht="16.5" customHeight="1">
      <c r="B110" s="45"/>
      <c r="C110" s="220" t="s">
        <v>222</v>
      </c>
      <c r="D110" s="220" t="s">
        <v>170</v>
      </c>
      <c r="E110" s="221" t="s">
        <v>228</v>
      </c>
      <c r="F110" s="222" t="s">
        <v>229</v>
      </c>
      <c r="G110" s="223" t="s">
        <v>205</v>
      </c>
      <c r="H110" s="224">
        <v>72.819999999999993</v>
      </c>
      <c r="I110" s="225"/>
      <c r="J110" s="226">
        <f>ROUND(I110*H110,2)</f>
        <v>0</v>
      </c>
      <c r="K110" s="222" t="s">
        <v>174</v>
      </c>
      <c r="L110" s="71"/>
      <c r="M110" s="227" t="s">
        <v>21</v>
      </c>
      <c r="N110" s="228" t="s">
        <v>42</v>
      </c>
      <c r="O110" s="46"/>
      <c r="P110" s="229">
        <f>O110*H110</f>
        <v>0</v>
      </c>
      <c r="Q110" s="229">
        <v>0</v>
      </c>
      <c r="R110" s="229">
        <f>Q110*H110</f>
        <v>0</v>
      </c>
      <c r="S110" s="229">
        <v>0</v>
      </c>
      <c r="T110" s="230">
        <f>S110*H110</f>
        <v>0</v>
      </c>
      <c r="AR110" s="23" t="s">
        <v>175</v>
      </c>
      <c r="AT110" s="23" t="s">
        <v>170</v>
      </c>
      <c r="AU110" s="23" t="s">
        <v>81</v>
      </c>
      <c r="AY110" s="23" t="s">
        <v>168</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175</v>
      </c>
      <c r="BM110" s="23" t="s">
        <v>968</v>
      </c>
    </row>
    <row r="111" s="1" customFormat="1">
      <c r="B111" s="45"/>
      <c r="C111" s="73"/>
      <c r="D111" s="232" t="s">
        <v>177</v>
      </c>
      <c r="E111" s="73"/>
      <c r="F111" s="233" t="s">
        <v>231</v>
      </c>
      <c r="G111" s="73"/>
      <c r="H111" s="73"/>
      <c r="I111" s="190"/>
      <c r="J111" s="73"/>
      <c r="K111" s="73"/>
      <c r="L111" s="71"/>
      <c r="M111" s="234"/>
      <c r="N111" s="46"/>
      <c r="O111" s="46"/>
      <c r="P111" s="46"/>
      <c r="Q111" s="46"/>
      <c r="R111" s="46"/>
      <c r="S111" s="46"/>
      <c r="T111" s="94"/>
      <c r="AT111" s="23" t="s">
        <v>177</v>
      </c>
      <c r="AU111" s="23" t="s">
        <v>81</v>
      </c>
    </row>
    <row r="112" s="1" customFormat="1" ht="25.5" customHeight="1">
      <c r="B112" s="45"/>
      <c r="C112" s="220" t="s">
        <v>227</v>
      </c>
      <c r="D112" s="220" t="s">
        <v>170</v>
      </c>
      <c r="E112" s="221" t="s">
        <v>233</v>
      </c>
      <c r="F112" s="222" t="s">
        <v>234</v>
      </c>
      <c r="G112" s="223" t="s">
        <v>235</v>
      </c>
      <c r="H112" s="224">
        <v>116.512</v>
      </c>
      <c r="I112" s="225"/>
      <c r="J112" s="226">
        <f>ROUND(I112*H112,2)</f>
        <v>0</v>
      </c>
      <c r="K112" s="222" t="s">
        <v>174</v>
      </c>
      <c r="L112" s="71"/>
      <c r="M112" s="227" t="s">
        <v>21</v>
      </c>
      <c r="N112" s="228" t="s">
        <v>42</v>
      </c>
      <c r="O112" s="46"/>
      <c r="P112" s="229">
        <f>O112*H112</f>
        <v>0</v>
      </c>
      <c r="Q112" s="229">
        <v>0</v>
      </c>
      <c r="R112" s="229">
        <f>Q112*H112</f>
        <v>0</v>
      </c>
      <c r="S112" s="229">
        <v>0</v>
      </c>
      <c r="T112" s="230">
        <f>S112*H112</f>
        <v>0</v>
      </c>
      <c r="AR112" s="23" t="s">
        <v>175</v>
      </c>
      <c r="AT112" s="23" t="s">
        <v>170</v>
      </c>
      <c r="AU112" s="23" t="s">
        <v>81</v>
      </c>
      <c r="AY112" s="23" t="s">
        <v>168</v>
      </c>
      <c r="BE112" s="231">
        <f>IF(N112="základní",J112,0)</f>
        <v>0</v>
      </c>
      <c r="BF112" s="231">
        <f>IF(N112="snížená",J112,0)</f>
        <v>0</v>
      </c>
      <c r="BG112" s="231">
        <f>IF(N112="zákl. přenesená",J112,0)</f>
        <v>0</v>
      </c>
      <c r="BH112" s="231">
        <f>IF(N112="sníž. přenesená",J112,0)</f>
        <v>0</v>
      </c>
      <c r="BI112" s="231">
        <f>IF(N112="nulová",J112,0)</f>
        <v>0</v>
      </c>
      <c r="BJ112" s="23" t="s">
        <v>79</v>
      </c>
      <c r="BK112" s="231">
        <f>ROUND(I112*H112,2)</f>
        <v>0</v>
      </c>
      <c r="BL112" s="23" t="s">
        <v>175</v>
      </c>
      <c r="BM112" s="23" t="s">
        <v>969</v>
      </c>
    </row>
    <row r="113" s="1" customFormat="1">
      <c r="B113" s="45"/>
      <c r="C113" s="73"/>
      <c r="D113" s="232" t="s">
        <v>177</v>
      </c>
      <c r="E113" s="73"/>
      <c r="F113" s="233" t="s">
        <v>237</v>
      </c>
      <c r="G113" s="73"/>
      <c r="H113" s="73"/>
      <c r="I113" s="190"/>
      <c r="J113" s="73"/>
      <c r="K113" s="73"/>
      <c r="L113" s="71"/>
      <c r="M113" s="234"/>
      <c r="N113" s="46"/>
      <c r="O113" s="46"/>
      <c r="P113" s="46"/>
      <c r="Q113" s="46"/>
      <c r="R113" s="46"/>
      <c r="S113" s="46"/>
      <c r="T113" s="94"/>
      <c r="AT113" s="23" t="s">
        <v>177</v>
      </c>
      <c r="AU113" s="23" t="s">
        <v>81</v>
      </c>
    </row>
    <row r="114" s="11" customFormat="1">
      <c r="B114" s="235"/>
      <c r="C114" s="236"/>
      <c r="D114" s="232" t="s">
        <v>182</v>
      </c>
      <c r="E114" s="237" t="s">
        <v>21</v>
      </c>
      <c r="F114" s="238" t="s">
        <v>970</v>
      </c>
      <c r="G114" s="236"/>
      <c r="H114" s="239">
        <v>116.512</v>
      </c>
      <c r="I114" s="240"/>
      <c r="J114" s="236"/>
      <c r="K114" s="236"/>
      <c r="L114" s="241"/>
      <c r="M114" s="242"/>
      <c r="N114" s="243"/>
      <c r="O114" s="243"/>
      <c r="P114" s="243"/>
      <c r="Q114" s="243"/>
      <c r="R114" s="243"/>
      <c r="S114" s="243"/>
      <c r="T114" s="244"/>
      <c r="AT114" s="245" t="s">
        <v>182</v>
      </c>
      <c r="AU114" s="245" t="s">
        <v>81</v>
      </c>
      <c r="AV114" s="11" t="s">
        <v>81</v>
      </c>
      <c r="AW114" s="11" t="s">
        <v>34</v>
      </c>
      <c r="AX114" s="11" t="s">
        <v>71</v>
      </c>
      <c r="AY114" s="245" t="s">
        <v>168</v>
      </c>
    </row>
    <row r="115" s="12" customFormat="1">
      <c r="B115" s="246"/>
      <c r="C115" s="247"/>
      <c r="D115" s="232" t="s">
        <v>182</v>
      </c>
      <c r="E115" s="248" t="s">
        <v>21</v>
      </c>
      <c r="F115" s="249" t="s">
        <v>184</v>
      </c>
      <c r="G115" s="247"/>
      <c r="H115" s="250">
        <v>116.512</v>
      </c>
      <c r="I115" s="251"/>
      <c r="J115" s="247"/>
      <c r="K115" s="247"/>
      <c r="L115" s="252"/>
      <c r="M115" s="253"/>
      <c r="N115" s="254"/>
      <c r="O115" s="254"/>
      <c r="P115" s="254"/>
      <c r="Q115" s="254"/>
      <c r="R115" s="254"/>
      <c r="S115" s="254"/>
      <c r="T115" s="255"/>
      <c r="AT115" s="256" t="s">
        <v>182</v>
      </c>
      <c r="AU115" s="256" t="s">
        <v>81</v>
      </c>
      <c r="AV115" s="12" t="s">
        <v>175</v>
      </c>
      <c r="AW115" s="12" t="s">
        <v>34</v>
      </c>
      <c r="AX115" s="12" t="s">
        <v>79</v>
      </c>
      <c r="AY115" s="256" t="s">
        <v>168</v>
      </c>
    </row>
    <row r="116" s="10" customFormat="1" ht="29.88" customHeight="1">
      <c r="B116" s="204"/>
      <c r="C116" s="205"/>
      <c r="D116" s="206" t="s">
        <v>70</v>
      </c>
      <c r="E116" s="218" t="s">
        <v>81</v>
      </c>
      <c r="F116" s="218" t="s">
        <v>423</v>
      </c>
      <c r="G116" s="205"/>
      <c r="H116" s="205"/>
      <c r="I116" s="208"/>
      <c r="J116" s="219">
        <f>BK116</f>
        <v>0</v>
      </c>
      <c r="K116" s="205"/>
      <c r="L116" s="210"/>
      <c r="M116" s="211"/>
      <c r="N116" s="212"/>
      <c r="O116" s="212"/>
      <c r="P116" s="213">
        <f>SUM(P117:P128)</f>
        <v>0</v>
      </c>
      <c r="Q116" s="212"/>
      <c r="R116" s="213">
        <f>SUM(R117:R128)</f>
        <v>98.719677600000011</v>
      </c>
      <c r="S116" s="212"/>
      <c r="T116" s="214">
        <f>SUM(T117:T128)</f>
        <v>0</v>
      </c>
      <c r="AR116" s="215" t="s">
        <v>79</v>
      </c>
      <c r="AT116" s="216" t="s">
        <v>70</v>
      </c>
      <c r="AU116" s="216" t="s">
        <v>79</v>
      </c>
      <c r="AY116" s="215" t="s">
        <v>168</v>
      </c>
      <c r="BK116" s="217">
        <f>SUM(BK117:BK128)</f>
        <v>0</v>
      </c>
    </row>
    <row r="117" s="1" customFormat="1" ht="25.5" customHeight="1">
      <c r="B117" s="45"/>
      <c r="C117" s="220" t="s">
        <v>232</v>
      </c>
      <c r="D117" s="220" t="s">
        <v>170</v>
      </c>
      <c r="E117" s="221" t="s">
        <v>428</v>
      </c>
      <c r="F117" s="222" t="s">
        <v>429</v>
      </c>
      <c r="G117" s="223" t="s">
        <v>205</v>
      </c>
      <c r="H117" s="224">
        <v>7.3899999999999997</v>
      </c>
      <c r="I117" s="225"/>
      <c r="J117" s="226">
        <f>ROUND(I117*H117,2)</f>
        <v>0</v>
      </c>
      <c r="K117" s="222" t="s">
        <v>174</v>
      </c>
      <c r="L117" s="71"/>
      <c r="M117" s="227" t="s">
        <v>21</v>
      </c>
      <c r="N117" s="228" t="s">
        <v>42</v>
      </c>
      <c r="O117" s="46"/>
      <c r="P117" s="229">
        <f>O117*H117</f>
        <v>0</v>
      </c>
      <c r="Q117" s="229">
        <v>2.45329</v>
      </c>
      <c r="R117" s="229">
        <f>Q117*H117</f>
        <v>18.1298131</v>
      </c>
      <c r="S117" s="229">
        <v>0</v>
      </c>
      <c r="T117" s="230">
        <f>S117*H117</f>
        <v>0</v>
      </c>
      <c r="AR117" s="23" t="s">
        <v>175</v>
      </c>
      <c r="AT117" s="23" t="s">
        <v>170</v>
      </c>
      <c r="AU117" s="23" t="s">
        <v>81</v>
      </c>
      <c r="AY117" s="23" t="s">
        <v>168</v>
      </c>
      <c r="BE117" s="231">
        <f>IF(N117="základní",J117,0)</f>
        <v>0</v>
      </c>
      <c r="BF117" s="231">
        <f>IF(N117="snížená",J117,0)</f>
        <v>0</v>
      </c>
      <c r="BG117" s="231">
        <f>IF(N117="zákl. přenesená",J117,0)</f>
        <v>0</v>
      </c>
      <c r="BH117" s="231">
        <f>IF(N117="sníž. přenesená",J117,0)</f>
        <v>0</v>
      </c>
      <c r="BI117" s="231">
        <f>IF(N117="nulová",J117,0)</f>
        <v>0</v>
      </c>
      <c r="BJ117" s="23" t="s">
        <v>79</v>
      </c>
      <c r="BK117" s="231">
        <f>ROUND(I117*H117,2)</f>
        <v>0</v>
      </c>
      <c r="BL117" s="23" t="s">
        <v>175</v>
      </c>
      <c r="BM117" s="23" t="s">
        <v>971</v>
      </c>
    </row>
    <row r="118" s="1" customFormat="1">
      <c r="B118" s="45"/>
      <c r="C118" s="73"/>
      <c r="D118" s="232" t="s">
        <v>177</v>
      </c>
      <c r="E118" s="73"/>
      <c r="F118" s="233" t="s">
        <v>431</v>
      </c>
      <c r="G118" s="73"/>
      <c r="H118" s="73"/>
      <c r="I118" s="190"/>
      <c r="J118" s="73"/>
      <c r="K118" s="73"/>
      <c r="L118" s="71"/>
      <c r="M118" s="234"/>
      <c r="N118" s="46"/>
      <c r="O118" s="46"/>
      <c r="P118" s="46"/>
      <c r="Q118" s="46"/>
      <c r="R118" s="46"/>
      <c r="S118" s="46"/>
      <c r="T118" s="94"/>
      <c r="AT118" s="23" t="s">
        <v>177</v>
      </c>
      <c r="AU118" s="23" t="s">
        <v>81</v>
      </c>
    </row>
    <row r="119" s="1" customFormat="1" ht="25.5" customHeight="1">
      <c r="B119" s="45"/>
      <c r="C119" s="220" t="s">
        <v>239</v>
      </c>
      <c r="D119" s="220" t="s">
        <v>170</v>
      </c>
      <c r="E119" s="221" t="s">
        <v>972</v>
      </c>
      <c r="F119" s="222" t="s">
        <v>973</v>
      </c>
      <c r="G119" s="223" t="s">
        <v>205</v>
      </c>
      <c r="H119" s="224">
        <v>18.48</v>
      </c>
      <c r="I119" s="225"/>
      <c r="J119" s="226">
        <f>ROUND(I119*H119,2)</f>
        <v>0</v>
      </c>
      <c r="K119" s="222" t="s">
        <v>174</v>
      </c>
      <c r="L119" s="71"/>
      <c r="M119" s="227" t="s">
        <v>21</v>
      </c>
      <c r="N119" s="228" t="s">
        <v>42</v>
      </c>
      <c r="O119" s="46"/>
      <c r="P119" s="229">
        <f>O119*H119</f>
        <v>0</v>
      </c>
      <c r="Q119" s="229">
        <v>2.45329</v>
      </c>
      <c r="R119" s="229">
        <f>Q119*H119</f>
        <v>45.336799200000002</v>
      </c>
      <c r="S119" s="229">
        <v>0</v>
      </c>
      <c r="T119" s="230">
        <f>S119*H119</f>
        <v>0</v>
      </c>
      <c r="AR119" s="23" t="s">
        <v>175</v>
      </c>
      <c r="AT119" s="23" t="s">
        <v>170</v>
      </c>
      <c r="AU119" s="23" t="s">
        <v>81</v>
      </c>
      <c r="AY119" s="23" t="s">
        <v>168</v>
      </c>
      <c r="BE119" s="231">
        <f>IF(N119="základní",J119,0)</f>
        <v>0</v>
      </c>
      <c r="BF119" s="231">
        <f>IF(N119="snížená",J119,0)</f>
        <v>0</v>
      </c>
      <c r="BG119" s="231">
        <f>IF(N119="zákl. přenesená",J119,0)</f>
        <v>0</v>
      </c>
      <c r="BH119" s="231">
        <f>IF(N119="sníž. přenesená",J119,0)</f>
        <v>0</v>
      </c>
      <c r="BI119" s="231">
        <f>IF(N119="nulová",J119,0)</f>
        <v>0</v>
      </c>
      <c r="BJ119" s="23" t="s">
        <v>79</v>
      </c>
      <c r="BK119" s="231">
        <f>ROUND(I119*H119,2)</f>
        <v>0</v>
      </c>
      <c r="BL119" s="23" t="s">
        <v>175</v>
      </c>
      <c r="BM119" s="23" t="s">
        <v>974</v>
      </c>
    </row>
    <row r="120" s="1" customFormat="1">
      <c r="B120" s="45"/>
      <c r="C120" s="73"/>
      <c r="D120" s="232" t="s">
        <v>177</v>
      </c>
      <c r="E120" s="73"/>
      <c r="F120" s="233" t="s">
        <v>975</v>
      </c>
      <c r="G120" s="73"/>
      <c r="H120" s="73"/>
      <c r="I120" s="190"/>
      <c r="J120" s="73"/>
      <c r="K120" s="73"/>
      <c r="L120" s="71"/>
      <c r="M120" s="234"/>
      <c r="N120" s="46"/>
      <c r="O120" s="46"/>
      <c r="P120" s="46"/>
      <c r="Q120" s="46"/>
      <c r="R120" s="46"/>
      <c r="S120" s="46"/>
      <c r="T120" s="94"/>
      <c r="AT120" s="23" t="s">
        <v>177</v>
      </c>
      <c r="AU120" s="23" t="s">
        <v>81</v>
      </c>
    </row>
    <row r="121" s="1" customFormat="1" ht="16.5" customHeight="1">
      <c r="B121" s="45"/>
      <c r="C121" s="220" t="s">
        <v>10</v>
      </c>
      <c r="D121" s="220" t="s">
        <v>170</v>
      </c>
      <c r="E121" s="221" t="s">
        <v>436</v>
      </c>
      <c r="F121" s="222" t="s">
        <v>437</v>
      </c>
      <c r="G121" s="223" t="s">
        <v>173</v>
      </c>
      <c r="H121" s="224">
        <v>10.67</v>
      </c>
      <c r="I121" s="225"/>
      <c r="J121" s="226">
        <f>ROUND(I121*H121,2)</f>
        <v>0</v>
      </c>
      <c r="K121" s="222" t="s">
        <v>174</v>
      </c>
      <c r="L121" s="71"/>
      <c r="M121" s="227" t="s">
        <v>21</v>
      </c>
      <c r="N121" s="228" t="s">
        <v>42</v>
      </c>
      <c r="O121" s="46"/>
      <c r="P121" s="229">
        <f>O121*H121</f>
        <v>0</v>
      </c>
      <c r="Q121" s="229">
        <v>0.00247</v>
      </c>
      <c r="R121" s="229">
        <f>Q121*H121</f>
        <v>0.026354900000000001</v>
      </c>
      <c r="S121" s="229">
        <v>0</v>
      </c>
      <c r="T121" s="230">
        <f>S121*H121</f>
        <v>0</v>
      </c>
      <c r="AR121" s="23" t="s">
        <v>175</v>
      </c>
      <c r="AT121" s="23" t="s">
        <v>170</v>
      </c>
      <c r="AU121" s="23" t="s">
        <v>81</v>
      </c>
      <c r="AY121" s="23" t="s">
        <v>168</v>
      </c>
      <c r="BE121" s="231">
        <f>IF(N121="základní",J121,0)</f>
        <v>0</v>
      </c>
      <c r="BF121" s="231">
        <f>IF(N121="snížená",J121,0)</f>
        <v>0</v>
      </c>
      <c r="BG121" s="231">
        <f>IF(N121="zákl. přenesená",J121,0)</f>
        <v>0</v>
      </c>
      <c r="BH121" s="231">
        <f>IF(N121="sníž. přenesená",J121,0)</f>
        <v>0</v>
      </c>
      <c r="BI121" s="231">
        <f>IF(N121="nulová",J121,0)</f>
        <v>0</v>
      </c>
      <c r="BJ121" s="23" t="s">
        <v>79</v>
      </c>
      <c r="BK121" s="231">
        <f>ROUND(I121*H121,2)</f>
        <v>0</v>
      </c>
      <c r="BL121" s="23" t="s">
        <v>175</v>
      </c>
      <c r="BM121" s="23" t="s">
        <v>976</v>
      </c>
    </row>
    <row r="122" s="1" customFormat="1">
      <c r="B122" s="45"/>
      <c r="C122" s="73"/>
      <c r="D122" s="232" t="s">
        <v>177</v>
      </c>
      <c r="E122" s="73"/>
      <c r="F122" s="233" t="s">
        <v>439</v>
      </c>
      <c r="G122" s="73"/>
      <c r="H122" s="73"/>
      <c r="I122" s="190"/>
      <c r="J122" s="73"/>
      <c r="K122" s="73"/>
      <c r="L122" s="71"/>
      <c r="M122" s="234"/>
      <c r="N122" s="46"/>
      <c r="O122" s="46"/>
      <c r="P122" s="46"/>
      <c r="Q122" s="46"/>
      <c r="R122" s="46"/>
      <c r="S122" s="46"/>
      <c r="T122" s="94"/>
      <c r="AT122" s="23" t="s">
        <v>177</v>
      </c>
      <c r="AU122" s="23" t="s">
        <v>81</v>
      </c>
    </row>
    <row r="123" s="1" customFormat="1" ht="16.5" customHeight="1">
      <c r="B123" s="45"/>
      <c r="C123" s="220" t="s">
        <v>249</v>
      </c>
      <c r="D123" s="220" t="s">
        <v>170</v>
      </c>
      <c r="E123" s="221" t="s">
        <v>440</v>
      </c>
      <c r="F123" s="222" t="s">
        <v>441</v>
      </c>
      <c r="G123" s="223" t="s">
        <v>173</v>
      </c>
      <c r="H123" s="224">
        <v>10.67</v>
      </c>
      <c r="I123" s="225"/>
      <c r="J123" s="226">
        <f>ROUND(I123*H123,2)</f>
        <v>0</v>
      </c>
      <c r="K123" s="222" t="s">
        <v>174</v>
      </c>
      <c r="L123" s="71"/>
      <c r="M123" s="227" t="s">
        <v>21</v>
      </c>
      <c r="N123" s="228" t="s">
        <v>42</v>
      </c>
      <c r="O123" s="46"/>
      <c r="P123" s="229">
        <f>O123*H123</f>
        <v>0</v>
      </c>
      <c r="Q123" s="229">
        <v>0</v>
      </c>
      <c r="R123" s="229">
        <f>Q123*H123</f>
        <v>0</v>
      </c>
      <c r="S123" s="229">
        <v>0</v>
      </c>
      <c r="T123" s="230">
        <f>S123*H123</f>
        <v>0</v>
      </c>
      <c r="AR123" s="23" t="s">
        <v>175</v>
      </c>
      <c r="AT123" s="23" t="s">
        <v>170</v>
      </c>
      <c r="AU123" s="23" t="s">
        <v>81</v>
      </c>
      <c r="AY123" s="23" t="s">
        <v>168</v>
      </c>
      <c r="BE123" s="231">
        <f>IF(N123="základní",J123,0)</f>
        <v>0</v>
      </c>
      <c r="BF123" s="231">
        <f>IF(N123="snížená",J123,0)</f>
        <v>0</v>
      </c>
      <c r="BG123" s="231">
        <f>IF(N123="zákl. přenesená",J123,0)</f>
        <v>0</v>
      </c>
      <c r="BH123" s="231">
        <f>IF(N123="sníž. přenesená",J123,0)</f>
        <v>0</v>
      </c>
      <c r="BI123" s="231">
        <f>IF(N123="nulová",J123,0)</f>
        <v>0</v>
      </c>
      <c r="BJ123" s="23" t="s">
        <v>79</v>
      </c>
      <c r="BK123" s="231">
        <f>ROUND(I123*H123,2)</f>
        <v>0</v>
      </c>
      <c r="BL123" s="23" t="s">
        <v>175</v>
      </c>
      <c r="BM123" s="23" t="s">
        <v>977</v>
      </c>
    </row>
    <row r="124" s="1" customFormat="1">
      <c r="B124" s="45"/>
      <c r="C124" s="73"/>
      <c r="D124" s="232" t="s">
        <v>177</v>
      </c>
      <c r="E124" s="73"/>
      <c r="F124" s="233" t="s">
        <v>439</v>
      </c>
      <c r="G124" s="73"/>
      <c r="H124" s="73"/>
      <c r="I124" s="190"/>
      <c r="J124" s="73"/>
      <c r="K124" s="73"/>
      <c r="L124" s="71"/>
      <c r="M124" s="234"/>
      <c r="N124" s="46"/>
      <c r="O124" s="46"/>
      <c r="P124" s="46"/>
      <c r="Q124" s="46"/>
      <c r="R124" s="46"/>
      <c r="S124" s="46"/>
      <c r="T124" s="94"/>
      <c r="AT124" s="23" t="s">
        <v>177</v>
      </c>
      <c r="AU124" s="23" t="s">
        <v>81</v>
      </c>
    </row>
    <row r="125" s="1" customFormat="1" ht="16.5" customHeight="1">
      <c r="B125" s="45"/>
      <c r="C125" s="220" t="s">
        <v>253</v>
      </c>
      <c r="D125" s="220" t="s">
        <v>170</v>
      </c>
      <c r="E125" s="221" t="s">
        <v>978</v>
      </c>
      <c r="F125" s="222" t="s">
        <v>979</v>
      </c>
      <c r="G125" s="223" t="s">
        <v>235</v>
      </c>
      <c r="H125" s="224">
        <v>1.48</v>
      </c>
      <c r="I125" s="225"/>
      <c r="J125" s="226">
        <f>ROUND(I125*H125,2)</f>
        <v>0</v>
      </c>
      <c r="K125" s="222" t="s">
        <v>174</v>
      </c>
      <c r="L125" s="71"/>
      <c r="M125" s="227" t="s">
        <v>21</v>
      </c>
      <c r="N125" s="228" t="s">
        <v>42</v>
      </c>
      <c r="O125" s="46"/>
      <c r="P125" s="229">
        <f>O125*H125</f>
        <v>0</v>
      </c>
      <c r="Q125" s="229">
        <v>1.0591699999999999</v>
      </c>
      <c r="R125" s="229">
        <f>Q125*H125</f>
        <v>1.5675716</v>
      </c>
      <c r="S125" s="229">
        <v>0</v>
      </c>
      <c r="T125" s="230">
        <f>S125*H125</f>
        <v>0</v>
      </c>
      <c r="AR125" s="23" t="s">
        <v>175</v>
      </c>
      <c r="AT125" s="23" t="s">
        <v>170</v>
      </c>
      <c r="AU125" s="23" t="s">
        <v>81</v>
      </c>
      <c r="AY125" s="23" t="s">
        <v>168</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175</v>
      </c>
      <c r="BM125" s="23" t="s">
        <v>980</v>
      </c>
    </row>
    <row r="126" s="1" customFormat="1">
      <c r="B126" s="45"/>
      <c r="C126" s="73"/>
      <c r="D126" s="232" t="s">
        <v>177</v>
      </c>
      <c r="E126" s="73"/>
      <c r="F126" s="233" t="s">
        <v>981</v>
      </c>
      <c r="G126" s="73"/>
      <c r="H126" s="73"/>
      <c r="I126" s="190"/>
      <c r="J126" s="73"/>
      <c r="K126" s="73"/>
      <c r="L126" s="71"/>
      <c r="M126" s="234"/>
      <c r="N126" s="46"/>
      <c r="O126" s="46"/>
      <c r="P126" s="46"/>
      <c r="Q126" s="46"/>
      <c r="R126" s="46"/>
      <c r="S126" s="46"/>
      <c r="T126" s="94"/>
      <c r="AT126" s="23" t="s">
        <v>177</v>
      </c>
      <c r="AU126" s="23" t="s">
        <v>81</v>
      </c>
    </row>
    <row r="127" s="1" customFormat="1" ht="25.5" customHeight="1">
      <c r="B127" s="45"/>
      <c r="C127" s="220" t="s">
        <v>258</v>
      </c>
      <c r="D127" s="220" t="s">
        <v>170</v>
      </c>
      <c r="E127" s="221" t="s">
        <v>447</v>
      </c>
      <c r="F127" s="222" t="s">
        <v>448</v>
      </c>
      <c r="G127" s="223" t="s">
        <v>205</v>
      </c>
      <c r="H127" s="224">
        <v>13.720000000000001</v>
      </c>
      <c r="I127" s="225"/>
      <c r="J127" s="226">
        <f>ROUND(I127*H127,2)</f>
        <v>0</v>
      </c>
      <c r="K127" s="222" t="s">
        <v>174</v>
      </c>
      <c r="L127" s="71"/>
      <c r="M127" s="227" t="s">
        <v>21</v>
      </c>
      <c r="N127" s="228" t="s">
        <v>42</v>
      </c>
      <c r="O127" s="46"/>
      <c r="P127" s="229">
        <f>O127*H127</f>
        <v>0</v>
      </c>
      <c r="Q127" s="229">
        <v>2.45329</v>
      </c>
      <c r="R127" s="229">
        <f>Q127*H127</f>
        <v>33.659138800000001</v>
      </c>
      <c r="S127" s="229">
        <v>0</v>
      </c>
      <c r="T127" s="230">
        <f>S127*H127</f>
        <v>0</v>
      </c>
      <c r="AR127" s="23" t="s">
        <v>175</v>
      </c>
      <c r="AT127" s="23" t="s">
        <v>170</v>
      </c>
      <c r="AU127" s="23" t="s">
        <v>81</v>
      </c>
      <c r="AY127" s="23" t="s">
        <v>168</v>
      </c>
      <c r="BE127" s="231">
        <f>IF(N127="základní",J127,0)</f>
        <v>0</v>
      </c>
      <c r="BF127" s="231">
        <f>IF(N127="snížená",J127,0)</f>
        <v>0</v>
      </c>
      <c r="BG127" s="231">
        <f>IF(N127="zákl. přenesená",J127,0)</f>
        <v>0</v>
      </c>
      <c r="BH127" s="231">
        <f>IF(N127="sníž. přenesená",J127,0)</f>
        <v>0</v>
      </c>
      <c r="BI127" s="231">
        <f>IF(N127="nulová",J127,0)</f>
        <v>0</v>
      </c>
      <c r="BJ127" s="23" t="s">
        <v>79</v>
      </c>
      <c r="BK127" s="231">
        <f>ROUND(I127*H127,2)</f>
        <v>0</v>
      </c>
      <c r="BL127" s="23" t="s">
        <v>175</v>
      </c>
      <c r="BM127" s="23" t="s">
        <v>982</v>
      </c>
    </row>
    <row r="128" s="1" customFormat="1">
      <c r="B128" s="45"/>
      <c r="C128" s="73"/>
      <c r="D128" s="232" t="s">
        <v>177</v>
      </c>
      <c r="E128" s="73"/>
      <c r="F128" s="233" t="s">
        <v>431</v>
      </c>
      <c r="G128" s="73"/>
      <c r="H128" s="73"/>
      <c r="I128" s="190"/>
      <c r="J128" s="73"/>
      <c r="K128" s="73"/>
      <c r="L128" s="71"/>
      <c r="M128" s="234"/>
      <c r="N128" s="46"/>
      <c r="O128" s="46"/>
      <c r="P128" s="46"/>
      <c r="Q128" s="46"/>
      <c r="R128" s="46"/>
      <c r="S128" s="46"/>
      <c r="T128" s="94"/>
      <c r="AT128" s="23" t="s">
        <v>177</v>
      </c>
      <c r="AU128" s="23" t="s">
        <v>81</v>
      </c>
    </row>
    <row r="129" s="10" customFormat="1" ht="29.88" customHeight="1">
      <c r="B129" s="204"/>
      <c r="C129" s="205"/>
      <c r="D129" s="206" t="s">
        <v>70</v>
      </c>
      <c r="E129" s="218" t="s">
        <v>185</v>
      </c>
      <c r="F129" s="218" t="s">
        <v>460</v>
      </c>
      <c r="G129" s="205"/>
      <c r="H129" s="205"/>
      <c r="I129" s="208"/>
      <c r="J129" s="219">
        <f>BK129</f>
        <v>0</v>
      </c>
      <c r="K129" s="205"/>
      <c r="L129" s="210"/>
      <c r="M129" s="211"/>
      <c r="N129" s="212"/>
      <c r="O129" s="212"/>
      <c r="P129" s="213">
        <f>SUM(P130:P139)</f>
        <v>0</v>
      </c>
      <c r="Q129" s="212"/>
      <c r="R129" s="213">
        <f>SUM(R130:R139)</f>
        <v>60.103692599999995</v>
      </c>
      <c r="S129" s="212"/>
      <c r="T129" s="214">
        <f>SUM(T130:T139)</f>
        <v>0</v>
      </c>
      <c r="AR129" s="215" t="s">
        <v>79</v>
      </c>
      <c r="AT129" s="216" t="s">
        <v>70</v>
      </c>
      <c r="AU129" s="216" t="s">
        <v>79</v>
      </c>
      <c r="AY129" s="215" t="s">
        <v>168</v>
      </c>
      <c r="BK129" s="217">
        <f>SUM(BK130:BK139)</f>
        <v>0</v>
      </c>
    </row>
    <row r="130" s="1" customFormat="1" ht="25.5" customHeight="1">
      <c r="B130" s="45"/>
      <c r="C130" s="220" t="s">
        <v>264</v>
      </c>
      <c r="D130" s="220" t="s">
        <v>170</v>
      </c>
      <c r="E130" s="221" t="s">
        <v>886</v>
      </c>
      <c r="F130" s="222" t="s">
        <v>887</v>
      </c>
      <c r="G130" s="223" t="s">
        <v>205</v>
      </c>
      <c r="H130" s="224">
        <v>24.469999999999999</v>
      </c>
      <c r="I130" s="225"/>
      <c r="J130" s="226">
        <f>ROUND(I130*H130,2)</f>
        <v>0</v>
      </c>
      <c r="K130" s="222" t="s">
        <v>174</v>
      </c>
      <c r="L130" s="71"/>
      <c r="M130" s="227" t="s">
        <v>21</v>
      </c>
      <c r="N130" s="228" t="s">
        <v>42</v>
      </c>
      <c r="O130" s="46"/>
      <c r="P130" s="229">
        <f>O130*H130</f>
        <v>0</v>
      </c>
      <c r="Q130" s="229">
        <v>2.45329</v>
      </c>
      <c r="R130" s="229">
        <f>Q130*H130</f>
        <v>60.032006299999999</v>
      </c>
      <c r="S130" s="229">
        <v>0</v>
      </c>
      <c r="T130" s="230">
        <f>S130*H130</f>
        <v>0</v>
      </c>
      <c r="AR130" s="23" t="s">
        <v>175</v>
      </c>
      <c r="AT130" s="23" t="s">
        <v>170</v>
      </c>
      <c r="AU130" s="23" t="s">
        <v>81</v>
      </c>
      <c r="AY130" s="23" t="s">
        <v>168</v>
      </c>
      <c r="BE130" s="231">
        <f>IF(N130="základní",J130,0)</f>
        <v>0</v>
      </c>
      <c r="BF130" s="231">
        <f>IF(N130="snížená",J130,0)</f>
        <v>0</v>
      </c>
      <c r="BG130" s="231">
        <f>IF(N130="zákl. přenesená",J130,0)</f>
        <v>0</v>
      </c>
      <c r="BH130" s="231">
        <f>IF(N130="sníž. přenesená",J130,0)</f>
        <v>0</v>
      </c>
      <c r="BI130" s="231">
        <f>IF(N130="nulová",J130,0)</f>
        <v>0</v>
      </c>
      <c r="BJ130" s="23" t="s">
        <v>79</v>
      </c>
      <c r="BK130" s="231">
        <f>ROUND(I130*H130,2)</f>
        <v>0</v>
      </c>
      <c r="BL130" s="23" t="s">
        <v>175</v>
      </c>
      <c r="BM130" s="23" t="s">
        <v>983</v>
      </c>
    </row>
    <row r="131" s="1" customFormat="1">
      <c r="B131" s="45"/>
      <c r="C131" s="73"/>
      <c r="D131" s="232" t="s">
        <v>177</v>
      </c>
      <c r="E131" s="73"/>
      <c r="F131" s="233" t="s">
        <v>889</v>
      </c>
      <c r="G131" s="73"/>
      <c r="H131" s="73"/>
      <c r="I131" s="190"/>
      <c r="J131" s="73"/>
      <c r="K131" s="73"/>
      <c r="L131" s="71"/>
      <c r="M131" s="234"/>
      <c r="N131" s="46"/>
      <c r="O131" s="46"/>
      <c r="P131" s="46"/>
      <c r="Q131" s="46"/>
      <c r="R131" s="46"/>
      <c r="S131" s="46"/>
      <c r="T131" s="94"/>
      <c r="AT131" s="23" t="s">
        <v>177</v>
      </c>
      <c r="AU131" s="23" t="s">
        <v>81</v>
      </c>
    </row>
    <row r="132" s="1" customFormat="1" ht="25.5" customHeight="1">
      <c r="B132" s="45"/>
      <c r="C132" s="220" t="s">
        <v>269</v>
      </c>
      <c r="D132" s="220" t="s">
        <v>170</v>
      </c>
      <c r="E132" s="221" t="s">
        <v>891</v>
      </c>
      <c r="F132" s="222" t="s">
        <v>892</v>
      </c>
      <c r="G132" s="223" t="s">
        <v>173</v>
      </c>
      <c r="H132" s="224">
        <v>12.19</v>
      </c>
      <c r="I132" s="225"/>
      <c r="J132" s="226">
        <f>ROUND(I132*H132,2)</f>
        <v>0</v>
      </c>
      <c r="K132" s="222" t="s">
        <v>174</v>
      </c>
      <c r="L132" s="71"/>
      <c r="M132" s="227" t="s">
        <v>21</v>
      </c>
      <c r="N132" s="228" t="s">
        <v>42</v>
      </c>
      <c r="O132" s="46"/>
      <c r="P132" s="229">
        <f>O132*H132</f>
        <v>0</v>
      </c>
      <c r="Q132" s="229">
        <v>0.0027499999999999998</v>
      </c>
      <c r="R132" s="229">
        <f>Q132*H132</f>
        <v>0.033522499999999997</v>
      </c>
      <c r="S132" s="229">
        <v>0</v>
      </c>
      <c r="T132" s="230">
        <f>S132*H132</f>
        <v>0</v>
      </c>
      <c r="AR132" s="23" t="s">
        <v>175</v>
      </c>
      <c r="AT132" s="23" t="s">
        <v>170</v>
      </c>
      <c r="AU132" s="23" t="s">
        <v>81</v>
      </c>
      <c r="AY132" s="23" t="s">
        <v>168</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175</v>
      </c>
      <c r="BM132" s="23" t="s">
        <v>984</v>
      </c>
    </row>
    <row r="133" s="1" customFormat="1">
      <c r="B133" s="45"/>
      <c r="C133" s="73"/>
      <c r="D133" s="232" t="s">
        <v>177</v>
      </c>
      <c r="E133" s="73"/>
      <c r="F133" s="233" t="s">
        <v>894</v>
      </c>
      <c r="G133" s="73"/>
      <c r="H133" s="73"/>
      <c r="I133" s="190"/>
      <c r="J133" s="73"/>
      <c r="K133" s="73"/>
      <c r="L133" s="71"/>
      <c r="M133" s="234"/>
      <c r="N133" s="46"/>
      <c r="O133" s="46"/>
      <c r="P133" s="46"/>
      <c r="Q133" s="46"/>
      <c r="R133" s="46"/>
      <c r="S133" s="46"/>
      <c r="T133" s="94"/>
      <c r="AT133" s="23" t="s">
        <v>177</v>
      </c>
      <c r="AU133" s="23" t="s">
        <v>81</v>
      </c>
    </row>
    <row r="134" s="1" customFormat="1" ht="25.5" customHeight="1">
      <c r="B134" s="45"/>
      <c r="C134" s="220" t="s">
        <v>9</v>
      </c>
      <c r="D134" s="220" t="s">
        <v>170</v>
      </c>
      <c r="E134" s="221" t="s">
        <v>895</v>
      </c>
      <c r="F134" s="222" t="s">
        <v>896</v>
      </c>
      <c r="G134" s="223" t="s">
        <v>173</v>
      </c>
      <c r="H134" s="224">
        <v>12.19</v>
      </c>
      <c r="I134" s="225"/>
      <c r="J134" s="226">
        <f>ROUND(I134*H134,2)</f>
        <v>0</v>
      </c>
      <c r="K134" s="222" t="s">
        <v>174</v>
      </c>
      <c r="L134" s="71"/>
      <c r="M134" s="227" t="s">
        <v>21</v>
      </c>
      <c r="N134" s="228" t="s">
        <v>42</v>
      </c>
      <c r="O134" s="46"/>
      <c r="P134" s="229">
        <f>O134*H134</f>
        <v>0</v>
      </c>
      <c r="Q134" s="229">
        <v>0</v>
      </c>
      <c r="R134" s="229">
        <f>Q134*H134</f>
        <v>0</v>
      </c>
      <c r="S134" s="229">
        <v>0</v>
      </c>
      <c r="T134" s="230">
        <f>S134*H134</f>
        <v>0</v>
      </c>
      <c r="AR134" s="23" t="s">
        <v>175</v>
      </c>
      <c r="AT134" s="23" t="s">
        <v>170</v>
      </c>
      <c r="AU134" s="23" t="s">
        <v>81</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175</v>
      </c>
      <c r="BM134" s="23" t="s">
        <v>985</v>
      </c>
    </row>
    <row r="135" s="1" customFormat="1">
      <c r="B135" s="45"/>
      <c r="C135" s="73"/>
      <c r="D135" s="232" t="s">
        <v>177</v>
      </c>
      <c r="E135" s="73"/>
      <c r="F135" s="233" t="s">
        <v>894</v>
      </c>
      <c r="G135" s="73"/>
      <c r="H135" s="73"/>
      <c r="I135" s="190"/>
      <c r="J135" s="73"/>
      <c r="K135" s="73"/>
      <c r="L135" s="71"/>
      <c r="M135" s="234"/>
      <c r="N135" s="46"/>
      <c r="O135" s="46"/>
      <c r="P135" s="46"/>
      <c r="Q135" s="46"/>
      <c r="R135" s="46"/>
      <c r="S135" s="46"/>
      <c r="T135" s="94"/>
      <c r="AT135" s="23" t="s">
        <v>177</v>
      </c>
      <c r="AU135" s="23" t="s">
        <v>81</v>
      </c>
    </row>
    <row r="136" s="1" customFormat="1" ht="16.5" customHeight="1">
      <c r="B136" s="45"/>
      <c r="C136" s="220" t="s">
        <v>278</v>
      </c>
      <c r="D136" s="220" t="s">
        <v>170</v>
      </c>
      <c r="E136" s="221" t="s">
        <v>898</v>
      </c>
      <c r="F136" s="222" t="s">
        <v>899</v>
      </c>
      <c r="G136" s="223" t="s">
        <v>173</v>
      </c>
      <c r="H136" s="224">
        <v>11.029999999999999</v>
      </c>
      <c r="I136" s="225"/>
      <c r="J136" s="226">
        <f>ROUND(I136*H136,2)</f>
        <v>0</v>
      </c>
      <c r="K136" s="222" t="s">
        <v>174</v>
      </c>
      <c r="L136" s="71"/>
      <c r="M136" s="227" t="s">
        <v>21</v>
      </c>
      <c r="N136" s="228" t="s">
        <v>42</v>
      </c>
      <c r="O136" s="46"/>
      <c r="P136" s="229">
        <f>O136*H136</f>
        <v>0</v>
      </c>
      <c r="Q136" s="229">
        <v>0.00346</v>
      </c>
      <c r="R136" s="229">
        <f>Q136*H136</f>
        <v>0.038163799999999998</v>
      </c>
      <c r="S136" s="229">
        <v>0</v>
      </c>
      <c r="T136" s="230">
        <f>S136*H136</f>
        <v>0</v>
      </c>
      <c r="AR136" s="23" t="s">
        <v>175</v>
      </c>
      <c r="AT136" s="23" t="s">
        <v>170</v>
      </c>
      <c r="AU136" s="23" t="s">
        <v>81</v>
      </c>
      <c r="AY136" s="23" t="s">
        <v>168</v>
      </c>
      <c r="BE136" s="231">
        <f>IF(N136="základní",J136,0)</f>
        <v>0</v>
      </c>
      <c r="BF136" s="231">
        <f>IF(N136="snížená",J136,0)</f>
        <v>0</v>
      </c>
      <c r="BG136" s="231">
        <f>IF(N136="zákl. přenesená",J136,0)</f>
        <v>0</v>
      </c>
      <c r="BH136" s="231">
        <f>IF(N136="sníž. přenesená",J136,0)</f>
        <v>0</v>
      </c>
      <c r="BI136" s="231">
        <f>IF(N136="nulová",J136,0)</f>
        <v>0</v>
      </c>
      <c r="BJ136" s="23" t="s">
        <v>79</v>
      </c>
      <c r="BK136" s="231">
        <f>ROUND(I136*H136,2)</f>
        <v>0</v>
      </c>
      <c r="BL136" s="23" t="s">
        <v>175</v>
      </c>
      <c r="BM136" s="23" t="s">
        <v>986</v>
      </c>
    </row>
    <row r="137" s="1" customFormat="1">
      <c r="B137" s="45"/>
      <c r="C137" s="73"/>
      <c r="D137" s="232" t="s">
        <v>177</v>
      </c>
      <c r="E137" s="73"/>
      <c r="F137" s="233" t="s">
        <v>894</v>
      </c>
      <c r="G137" s="73"/>
      <c r="H137" s="73"/>
      <c r="I137" s="190"/>
      <c r="J137" s="73"/>
      <c r="K137" s="73"/>
      <c r="L137" s="71"/>
      <c r="M137" s="234"/>
      <c r="N137" s="46"/>
      <c r="O137" s="46"/>
      <c r="P137" s="46"/>
      <c r="Q137" s="46"/>
      <c r="R137" s="46"/>
      <c r="S137" s="46"/>
      <c r="T137" s="94"/>
      <c r="AT137" s="23" t="s">
        <v>177</v>
      </c>
      <c r="AU137" s="23" t="s">
        <v>81</v>
      </c>
    </row>
    <row r="138" s="1" customFormat="1" ht="16.5" customHeight="1">
      <c r="B138" s="45"/>
      <c r="C138" s="220" t="s">
        <v>283</v>
      </c>
      <c r="D138" s="220" t="s">
        <v>170</v>
      </c>
      <c r="E138" s="221" t="s">
        <v>901</v>
      </c>
      <c r="F138" s="222" t="s">
        <v>902</v>
      </c>
      <c r="G138" s="223" t="s">
        <v>173</v>
      </c>
      <c r="H138" s="224">
        <v>11.029999999999999</v>
      </c>
      <c r="I138" s="225"/>
      <c r="J138" s="226">
        <f>ROUND(I138*H138,2)</f>
        <v>0</v>
      </c>
      <c r="K138" s="222" t="s">
        <v>174</v>
      </c>
      <c r="L138" s="71"/>
      <c r="M138" s="227" t="s">
        <v>21</v>
      </c>
      <c r="N138" s="228" t="s">
        <v>42</v>
      </c>
      <c r="O138" s="46"/>
      <c r="P138" s="229">
        <f>O138*H138</f>
        <v>0</v>
      </c>
      <c r="Q138" s="229">
        <v>0</v>
      </c>
      <c r="R138" s="229">
        <f>Q138*H138</f>
        <v>0</v>
      </c>
      <c r="S138" s="229">
        <v>0</v>
      </c>
      <c r="T138" s="230">
        <f>S138*H138</f>
        <v>0</v>
      </c>
      <c r="AR138" s="23" t="s">
        <v>175</v>
      </c>
      <c r="AT138" s="23" t="s">
        <v>170</v>
      </c>
      <c r="AU138" s="23" t="s">
        <v>81</v>
      </c>
      <c r="AY138" s="23" t="s">
        <v>168</v>
      </c>
      <c r="BE138" s="231">
        <f>IF(N138="základní",J138,0)</f>
        <v>0</v>
      </c>
      <c r="BF138" s="231">
        <f>IF(N138="snížená",J138,0)</f>
        <v>0</v>
      </c>
      <c r="BG138" s="231">
        <f>IF(N138="zákl. přenesená",J138,0)</f>
        <v>0</v>
      </c>
      <c r="BH138" s="231">
        <f>IF(N138="sníž. přenesená",J138,0)</f>
        <v>0</v>
      </c>
      <c r="BI138" s="231">
        <f>IF(N138="nulová",J138,0)</f>
        <v>0</v>
      </c>
      <c r="BJ138" s="23" t="s">
        <v>79</v>
      </c>
      <c r="BK138" s="231">
        <f>ROUND(I138*H138,2)</f>
        <v>0</v>
      </c>
      <c r="BL138" s="23" t="s">
        <v>175</v>
      </c>
      <c r="BM138" s="23" t="s">
        <v>987</v>
      </c>
    </row>
    <row r="139" s="1" customFormat="1">
      <c r="B139" s="45"/>
      <c r="C139" s="73"/>
      <c r="D139" s="232" t="s">
        <v>177</v>
      </c>
      <c r="E139" s="73"/>
      <c r="F139" s="233" t="s">
        <v>894</v>
      </c>
      <c r="G139" s="73"/>
      <c r="H139" s="73"/>
      <c r="I139" s="190"/>
      <c r="J139" s="73"/>
      <c r="K139" s="73"/>
      <c r="L139" s="71"/>
      <c r="M139" s="234"/>
      <c r="N139" s="46"/>
      <c r="O139" s="46"/>
      <c r="P139" s="46"/>
      <c r="Q139" s="46"/>
      <c r="R139" s="46"/>
      <c r="S139" s="46"/>
      <c r="T139" s="94"/>
      <c r="AT139" s="23" t="s">
        <v>177</v>
      </c>
      <c r="AU139" s="23" t="s">
        <v>81</v>
      </c>
    </row>
    <row r="140" s="10" customFormat="1" ht="29.88" customHeight="1">
      <c r="B140" s="204"/>
      <c r="C140" s="205"/>
      <c r="D140" s="206" t="s">
        <v>70</v>
      </c>
      <c r="E140" s="218" t="s">
        <v>364</v>
      </c>
      <c r="F140" s="218" t="s">
        <v>365</v>
      </c>
      <c r="G140" s="205"/>
      <c r="H140" s="205"/>
      <c r="I140" s="208"/>
      <c r="J140" s="219">
        <f>BK140</f>
        <v>0</v>
      </c>
      <c r="K140" s="205"/>
      <c r="L140" s="210"/>
      <c r="M140" s="211"/>
      <c r="N140" s="212"/>
      <c r="O140" s="212"/>
      <c r="P140" s="213">
        <f>SUM(P141:P142)</f>
        <v>0</v>
      </c>
      <c r="Q140" s="212"/>
      <c r="R140" s="213">
        <f>SUM(R141:R142)</f>
        <v>0</v>
      </c>
      <c r="S140" s="212"/>
      <c r="T140" s="214">
        <f>SUM(T141:T142)</f>
        <v>0</v>
      </c>
      <c r="AR140" s="215" t="s">
        <v>79</v>
      </c>
      <c r="AT140" s="216" t="s">
        <v>70</v>
      </c>
      <c r="AU140" s="216" t="s">
        <v>79</v>
      </c>
      <c r="AY140" s="215" t="s">
        <v>168</v>
      </c>
      <c r="BK140" s="217">
        <f>SUM(BK141:BK142)</f>
        <v>0</v>
      </c>
    </row>
    <row r="141" s="1" customFormat="1" ht="38.25" customHeight="1">
      <c r="B141" s="45"/>
      <c r="C141" s="220" t="s">
        <v>288</v>
      </c>
      <c r="D141" s="220" t="s">
        <v>170</v>
      </c>
      <c r="E141" s="221" t="s">
        <v>565</v>
      </c>
      <c r="F141" s="222" t="s">
        <v>566</v>
      </c>
      <c r="G141" s="223" t="s">
        <v>235</v>
      </c>
      <c r="H141" s="224">
        <v>158.82300000000001</v>
      </c>
      <c r="I141" s="225"/>
      <c r="J141" s="226">
        <f>ROUND(I141*H141,2)</f>
        <v>0</v>
      </c>
      <c r="K141" s="222" t="s">
        <v>174</v>
      </c>
      <c r="L141" s="71"/>
      <c r="M141" s="227" t="s">
        <v>21</v>
      </c>
      <c r="N141" s="228" t="s">
        <v>42</v>
      </c>
      <c r="O141" s="46"/>
      <c r="P141" s="229">
        <f>O141*H141</f>
        <v>0</v>
      </c>
      <c r="Q141" s="229">
        <v>0</v>
      </c>
      <c r="R141" s="229">
        <f>Q141*H141</f>
        <v>0</v>
      </c>
      <c r="S141" s="229">
        <v>0</v>
      </c>
      <c r="T141" s="230">
        <f>S141*H141</f>
        <v>0</v>
      </c>
      <c r="AR141" s="23" t="s">
        <v>175</v>
      </c>
      <c r="AT141" s="23" t="s">
        <v>170</v>
      </c>
      <c r="AU141" s="23" t="s">
        <v>81</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175</v>
      </c>
      <c r="BM141" s="23" t="s">
        <v>988</v>
      </c>
    </row>
    <row r="142" s="1" customFormat="1">
      <c r="B142" s="45"/>
      <c r="C142" s="73"/>
      <c r="D142" s="232" t="s">
        <v>177</v>
      </c>
      <c r="E142" s="73"/>
      <c r="F142" s="233" t="s">
        <v>568</v>
      </c>
      <c r="G142" s="73"/>
      <c r="H142" s="73"/>
      <c r="I142" s="190"/>
      <c r="J142" s="73"/>
      <c r="K142" s="73"/>
      <c r="L142" s="71"/>
      <c r="M142" s="234"/>
      <c r="N142" s="46"/>
      <c r="O142" s="46"/>
      <c r="P142" s="46"/>
      <c r="Q142" s="46"/>
      <c r="R142" s="46"/>
      <c r="S142" s="46"/>
      <c r="T142" s="94"/>
      <c r="AT142" s="23" t="s">
        <v>177</v>
      </c>
      <c r="AU142" s="23" t="s">
        <v>81</v>
      </c>
    </row>
    <row r="143" s="10" customFormat="1" ht="37.44" customHeight="1">
      <c r="B143" s="204"/>
      <c r="C143" s="205"/>
      <c r="D143" s="206" t="s">
        <v>70</v>
      </c>
      <c r="E143" s="207" t="s">
        <v>569</v>
      </c>
      <c r="F143" s="207" t="s">
        <v>570</v>
      </c>
      <c r="G143" s="205"/>
      <c r="H143" s="205"/>
      <c r="I143" s="208"/>
      <c r="J143" s="209">
        <f>BK143</f>
        <v>0</v>
      </c>
      <c r="K143" s="205"/>
      <c r="L143" s="210"/>
      <c r="M143" s="211"/>
      <c r="N143" s="212"/>
      <c r="O143" s="212"/>
      <c r="P143" s="213">
        <f>P144+P151</f>
        <v>0</v>
      </c>
      <c r="Q143" s="212"/>
      <c r="R143" s="213">
        <f>R144+R151</f>
        <v>19.850881000000001</v>
      </c>
      <c r="S143" s="212"/>
      <c r="T143" s="214">
        <f>T144+T151</f>
        <v>0</v>
      </c>
      <c r="AR143" s="215" t="s">
        <v>81</v>
      </c>
      <c r="AT143" s="216" t="s">
        <v>70</v>
      </c>
      <c r="AU143" s="216" t="s">
        <v>71</v>
      </c>
      <c r="AY143" s="215" t="s">
        <v>168</v>
      </c>
      <c r="BK143" s="217">
        <f>BK144+BK151</f>
        <v>0</v>
      </c>
    </row>
    <row r="144" s="10" customFormat="1" ht="19.92" customHeight="1">
      <c r="B144" s="204"/>
      <c r="C144" s="205"/>
      <c r="D144" s="206" t="s">
        <v>70</v>
      </c>
      <c r="E144" s="218" t="s">
        <v>989</v>
      </c>
      <c r="F144" s="218" t="s">
        <v>990</v>
      </c>
      <c r="G144" s="205"/>
      <c r="H144" s="205"/>
      <c r="I144" s="208"/>
      <c r="J144" s="219">
        <f>BK144</f>
        <v>0</v>
      </c>
      <c r="K144" s="205"/>
      <c r="L144" s="210"/>
      <c r="M144" s="211"/>
      <c r="N144" s="212"/>
      <c r="O144" s="212"/>
      <c r="P144" s="213">
        <f>SUM(P145:P150)</f>
        <v>0</v>
      </c>
      <c r="Q144" s="212"/>
      <c r="R144" s="213">
        <f>SUM(R145:R150)</f>
        <v>15.406672</v>
      </c>
      <c r="S144" s="212"/>
      <c r="T144" s="214">
        <f>SUM(T145:T150)</f>
        <v>0</v>
      </c>
      <c r="AR144" s="215" t="s">
        <v>81</v>
      </c>
      <c r="AT144" s="216" t="s">
        <v>70</v>
      </c>
      <c r="AU144" s="216" t="s">
        <v>79</v>
      </c>
      <c r="AY144" s="215" t="s">
        <v>168</v>
      </c>
      <c r="BK144" s="217">
        <f>SUM(BK145:BK150)</f>
        <v>0</v>
      </c>
    </row>
    <row r="145" s="1" customFormat="1" ht="38.25" customHeight="1">
      <c r="B145" s="45"/>
      <c r="C145" s="220" t="s">
        <v>293</v>
      </c>
      <c r="D145" s="220" t="s">
        <v>170</v>
      </c>
      <c r="E145" s="221" t="s">
        <v>991</v>
      </c>
      <c r="F145" s="222" t="s">
        <v>992</v>
      </c>
      <c r="G145" s="223" t="s">
        <v>173</v>
      </c>
      <c r="H145" s="224">
        <v>73.900000000000006</v>
      </c>
      <c r="I145" s="225"/>
      <c r="J145" s="226">
        <f>ROUND(I145*H145,2)</f>
        <v>0</v>
      </c>
      <c r="K145" s="222" t="s">
        <v>174</v>
      </c>
      <c r="L145" s="71"/>
      <c r="M145" s="227" t="s">
        <v>21</v>
      </c>
      <c r="N145" s="228" t="s">
        <v>42</v>
      </c>
      <c r="O145" s="46"/>
      <c r="P145" s="229">
        <f>O145*H145</f>
        <v>0</v>
      </c>
      <c r="Q145" s="229">
        <v>0.040000000000000001</v>
      </c>
      <c r="R145" s="229">
        <f>Q145*H145</f>
        <v>2.9560000000000004</v>
      </c>
      <c r="S145" s="229">
        <v>0</v>
      </c>
      <c r="T145" s="230">
        <f>S145*H145</f>
        <v>0</v>
      </c>
      <c r="AR145" s="23" t="s">
        <v>249</v>
      </c>
      <c r="AT145" s="23" t="s">
        <v>170</v>
      </c>
      <c r="AU145" s="23" t="s">
        <v>81</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249</v>
      </c>
      <c r="BM145" s="23" t="s">
        <v>993</v>
      </c>
    </row>
    <row r="146" s="1" customFormat="1">
      <c r="B146" s="45"/>
      <c r="C146" s="73"/>
      <c r="D146" s="232" t="s">
        <v>177</v>
      </c>
      <c r="E146" s="73"/>
      <c r="F146" s="233" t="s">
        <v>994</v>
      </c>
      <c r="G146" s="73"/>
      <c r="H146" s="73"/>
      <c r="I146" s="190"/>
      <c r="J146" s="73"/>
      <c r="K146" s="73"/>
      <c r="L146" s="71"/>
      <c r="M146" s="234"/>
      <c r="N146" s="46"/>
      <c r="O146" s="46"/>
      <c r="P146" s="46"/>
      <c r="Q146" s="46"/>
      <c r="R146" s="46"/>
      <c r="S146" s="46"/>
      <c r="T146" s="94"/>
      <c r="AT146" s="23" t="s">
        <v>177</v>
      </c>
      <c r="AU146" s="23" t="s">
        <v>81</v>
      </c>
    </row>
    <row r="147" s="1" customFormat="1" ht="16.5" customHeight="1">
      <c r="B147" s="45"/>
      <c r="C147" s="257" t="s">
        <v>298</v>
      </c>
      <c r="D147" s="257" t="s">
        <v>259</v>
      </c>
      <c r="E147" s="258" t="s">
        <v>995</v>
      </c>
      <c r="F147" s="259" t="s">
        <v>996</v>
      </c>
      <c r="G147" s="260" t="s">
        <v>173</v>
      </c>
      <c r="H147" s="261">
        <v>76.855999999999995</v>
      </c>
      <c r="I147" s="262"/>
      <c r="J147" s="263">
        <f>ROUND(I147*H147,2)</f>
        <v>0</v>
      </c>
      <c r="K147" s="259" t="s">
        <v>21</v>
      </c>
      <c r="L147" s="264"/>
      <c r="M147" s="265" t="s">
        <v>21</v>
      </c>
      <c r="N147" s="266" t="s">
        <v>42</v>
      </c>
      <c r="O147" s="46"/>
      <c r="P147" s="229">
        <f>O147*H147</f>
        <v>0</v>
      </c>
      <c r="Q147" s="229">
        <v>0.16200000000000001</v>
      </c>
      <c r="R147" s="229">
        <f>Q147*H147</f>
        <v>12.450671999999999</v>
      </c>
      <c r="S147" s="229">
        <v>0</v>
      </c>
      <c r="T147" s="230">
        <f>S147*H147</f>
        <v>0</v>
      </c>
      <c r="AR147" s="23" t="s">
        <v>328</v>
      </c>
      <c r="AT147" s="23" t="s">
        <v>259</v>
      </c>
      <c r="AU147" s="23" t="s">
        <v>81</v>
      </c>
      <c r="AY147" s="23" t="s">
        <v>168</v>
      </c>
      <c r="BE147" s="231">
        <f>IF(N147="základní",J147,0)</f>
        <v>0</v>
      </c>
      <c r="BF147" s="231">
        <f>IF(N147="snížená",J147,0)</f>
        <v>0</v>
      </c>
      <c r="BG147" s="231">
        <f>IF(N147="zákl. přenesená",J147,0)</f>
        <v>0</v>
      </c>
      <c r="BH147" s="231">
        <f>IF(N147="sníž. přenesená",J147,0)</f>
        <v>0</v>
      </c>
      <c r="BI147" s="231">
        <f>IF(N147="nulová",J147,0)</f>
        <v>0</v>
      </c>
      <c r="BJ147" s="23" t="s">
        <v>79</v>
      </c>
      <c r="BK147" s="231">
        <f>ROUND(I147*H147,2)</f>
        <v>0</v>
      </c>
      <c r="BL147" s="23" t="s">
        <v>249</v>
      </c>
      <c r="BM147" s="23" t="s">
        <v>997</v>
      </c>
    </row>
    <row r="148" s="11" customFormat="1">
      <c r="B148" s="235"/>
      <c r="C148" s="236"/>
      <c r="D148" s="232" t="s">
        <v>182</v>
      </c>
      <c r="E148" s="236"/>
      <c r="F148" s="238" t="s">
        <v>998</v>
      </c>
      <c r="G148" s="236"/>
      <c r="H148" s="239">
        <v>76.855999999999995</v>
      </c>
      <c r="I148" s="240"/>
      <c r="J148" s="236"/>
      <c r="K148" s="236"/>
      <c r="L148" s="241"/>
      <c r="M148" s="242"/>
      <c r="N148" s="243"/>
      <c r="O148" s="243"/>
      <c r="P148" s="243"/>
      <c r="Q148" s="243"/>
      <c r="R148" s="243"/>
      <c r="S148" s="243"/>
      <c r="T148" s="244"/>
      <c r="AT148" s="245" t="s">
        <v>182</v>
      </c>
      <c r="AU148" s="245" t="s">
        <v>81</v>
      </c>
      <c r="AV148" s="11" t="s">
        <v>81</v>
      </c>
      <c r="AW148" s="11" t="s">
        <v>6</v>
      </c>
      <c r="AX148" s="11" t="s">
        <v>79</v>
      </c>
      <c r="AY148" s="245" t="s">
        <v>168</v>
      </c>
    </row>
    <row r="149" s="1" customFormat="1" ht="38.25" customHeight="1">
      <c r="B149" s="45"/>
      <c r="C149" s="220" t="s">
        <v>303</v>
      </c>
      <c r="D149" s="220" t="s">
        <v>170</v>
      </c>
      <c r="E149" s="221" t="s">
        <v>999</v>
      </c>
      <c r="F149" s="222" t="s">
        <v>1000</v>
      </c>
      <c r="G149" s="223" t="s">
        <v>235</v>
      </c>
      <c r="H149" s="224">
        <v>20.050000000000001</v>
      </c>
      <c r="I149" s="225"/>
      <c r="J149" s="226">
        <f>ROUND(I149*H149,2)</f>
        <v>0</v>
      </c>
      <c r="K149" s="222" t="s">
        <v>174</v>
      </c>
      <c r="L149" s="71"/>
      <c r="M149" s="227" t="s">
        <v>21</v>
      </c>
      <c r="N149" s="228" t="s">
        <v>42</v>
      </c>
      <c r="O149" s="46"/>
      <c r="P149" s="229">
        <f>O149*H149</f>
        <v>0</v>
      </c>
      <c r="Q149" s="229">
        <v>0</v>
      </c>
      <c r="R149" s="229">
        <f>Q149*H149</f>
        <v>0</v>
      </c>
      <c r="S149" s="229">
        <v>0</v>
      </c>
      <c r="T149" s="230">
        <f>S149*H149</f>
        <v>0</v>
      </c>
      <c r="AR149" s="23" t="s">
        <v>249</v>
      </c>
      <c r="AT149" s="23" t="s">
        <v>170</v>
      </c>
      <c r="AU149" s="23" t="s">
        <v>81</v>
      </c>
      <c r="AY149" s="23" t="s">
        <v>168</v>
      </c>
      <c r="BE149" s="231">
        <f>IF(N149="základní",J149,0)</f>
        <v>0</v>
      </c>
      <c r="BF149" s="231">
        <f>IF(N149="snížená",J149,0)</f>
        <v>0</v>
      </c>
      <c r="BG149" s="231">
        <f>IF(N149="zákl. přenesená",J149,0)</f>
        <v>0</v>
      </c>
      <c r="BH149" s="231">
        <f>IF(N149="sníž. přenesená",J149,0)</f>
        <v>0</v>
      </c>
      <c r="BI149" s="231">
        <f>IF(N149="nulová",J149,0)</f>
        <v>0</v>
      </c>
      <c r="BJ149" s="23" t="s">
        <v>79</v>
      </c>
      <c r="BK149" s="231">
        <f>ROUND(I149*H149,2)</f>
        <v>0</v>
      </c>
      <c r="BL149" s="23" t="s">
        <v>249</v>
      </c>
      <c r="BM149" s="23" t="s">
        <v>1001</v>
      </c>
    </row>
    <row r="150" s="1" customFormat="1">
      <c r="B150" s="45"/>
      <c r="C150" s="73"/>
      <c r="D150" s="232" t="s">
        <v>177</v>
      </c>
      <c r="E150" s="73"/>
      <c r="F150" s="233" t="s">
        <v>1002</v>
      </c>
      <c r="G150" s="73"/>
      <c r="H150" s="73"/>
      <c r="I150" s="190"/>
      <c r="J150" s="73"/>
      <c r="K150" s="73"/>
      <c r="L150" s="71"/>
      <c r="M150" s="234"/>
      <c r="N150" s="46"/>
      <c r="O150" s="46"/>
      <c r="P150" s="46"/>
      <c r="Q150" s="46"/>
      <c r="R150" s="46"/>
      <c r="S150" s="46"/>
      <c r="T150" s="94"/>
      <c r="AT150" s="23" t="s">
        <v>177</v>
      </c>
      <c r="AU150" s="23" t="s">
        <v>81</v>
      </c>
    </row>
    <row r="151" s="10" customFormat="1" ht="29.88" customHeight="1">
      <c r="B151" s="204"/>
      <c r="C151" s="205"/>
      <c r="D151" s="206" t="s">
        <v>70</v>
      </c>
      <c r="E151" s="218" t="s">
        <v>1003</v>
      </c>
      <c r="F151" s="218" t="s">
        <v>1004</v>
      </c>
      <c r="G151" s="205"/>
      <c r="H151" s="205"/>
      <c r="I151" s="208"/>
      <c r="J151" s="219">
        <f>BK151</f>
        <v>0</v>
      </c>
      <c r="K151" s="205"/>
      <c r="L151" s="210"/>
      <c r="M151" s="211"/>
      <c r="N151" s="212"/>
      <c r="O151" s="212"/>
      <c r="P151" s="213">
        <f>SUM(P152:P156)</f>
        <v>0</v>
      </c>
      <c r="Q151" s="212"/>
      <c r="R151" s="213">
        <f>SUM(R152:R156)</f>
        <v>4.4442089999999999</v>
      </c>
      <c r="S151" s="212"/>
      <c r="T151" s="214">
        <f>SUM(T152:T156)</f>
        <v>0</v>
      </c>
      <c r="AR151" s="215" t="s">
        <v>81</v>
      </c>
      <c r="AT151" s="216" t="s">
        <v>70</v>
      </c>
      <c r="AU151" s="216" t="s">
        <v>79</v>
      </c>
      <c r="AY151" s="215" t="s">
        <v>168</v>
      </c>
      <c r="BK151" s="217">
        <f>SUM(BK152:BK156)</f>
        <v>0</v>
      </c>
    </row>
    <row r="152" s="1" customFormat="1" ht="38.25" customHeight="1">
      <c r="B152" s="45"/>
      <c r="C152" s="220" t="s">
        <v>308</v>
      </c>
      <c r="D152" s="220" t="s">
        <v>170</v>
      </c>
      <c r="E152" s="221" t="s">
        <v>1005</v>
      </c>
      <c r="F152" s="222" t="s">
        <v>1006</v>
      </c>
      <c r="G152" s="223" t="s">
        <v>173</v>
      </c>
      <c r="H152" s="224">
        <v>19.949999999999999</v>
      </c>
      <c r="I152" s="225"/>
      <c r="J152" s="226">
        <f>ROUND(I152*H152,2)</f>
        <v>0</v>
      </c>
      <c r="K152" s="222" t="s">
        <v>174</v>
      </c>
      <c r="L152" s="71"/>
      <c r="M152" s="227" t="s">
        <v>21</v>
      </c>
      <c r="N152" s="228" t="s">
        <v>42</v>
      </c>
      <c r="O152" s="46"/>
      <c r="P152" s="229">
        <f>O152*H152</f>
        <v>0</v>
      </c>
      <c r="Q152" s="229">
        <v>0.035700000000000003</v>
      </c>
      <c r="R152" s="229">
        <f>Q152*H152</f>
        <v>0.71221500000000004</v>
      </c>
      <c r="S152" s="229">
        <v>0</v>
      </c>
      <c r="T152" s="230">
        <f>S152*H152</f>
        <v>0</v>
      </c>
      <c r="AR152" s="23" t="s">
        <v>249</v>
      </c>
      <c r="AT152" s="23" t="s">
        <v>170</v>
      </c>
      <c r="AU152" s="23" t="s">
        <v>81</v>
      </c>
      <c r="AY152" s="23" t="s">
        <v>168</v>
      </c>
      <c r="BE152" s="231">
        <f>IF(N152="základní",J152,0)</f>
        <v>0</v>
      </c>
      <c r="BF152" s="231">
        <f>IF(N152="snížená",J152,0)</f>
        <v>0</v>
      </c>
      <c r="BG152" s="231">
        <f>IF(N152="zákl. přenesená",J152,0)</f>
        <v>0</v>
      </c>
      <c r="BH152" s="231">
        <f>IF(N152="sníž. přenesená",J152,0)</f>
        <v>0</v>
      </c>
      <c r="BI152" s="231">
        <f>IF(N152="nulová",J152,0)</f>
        <v>0</v>
      </c>
      <c r="BJ152" s="23" t="s">
        <v>79</v>
      </c>
      <c r="BK152" s="231">
        <f>ROUND(I152*H152,2)</f>
        <v>0</v>
      </c>
      <c r="BL152" s="23" t="s">
        <v>249</v>
      </c>
      <c r="BM152" s="23" t="s">
        <v>1007</v>
      </c>
    </row>
    <row r="153" s="1" customFormat="1" ht="16.5" customHeight="1">
      <c r="B153" s="45"/>
      <c r="C153" s="257" t="s">
        <v>312</v>
      </c>
      <c r="D153" s="257" t="s">
        <v>259</v>
      </c>
      <c r="E153" s="258" t="s">
        <v>1008</v>
      </c>
      <c r="F153" s="259" t="s">
        <v>996</v>
      </c>
      <c r="G153" s="260" t="s">
        <v>173</v>
      </c>
      <c r="H153" s="261">
        <v>23.036999999999999</v>
      </c>
      <c r="I153" s="262"/>
      <c r="J153" s="263">
        <f>ROUND(I153*H153,2)</f>
        <v>0</v>
      </c>
      <c r="K153" s="259" t="s">
        <v>21</v>
      </c>
      <c r="L153" s="264"/>
      <c r="M153" s="265" t="s">
        <v>21</v>
      </c>
      <c r="N153" s="266" t="s">
        <v>42</v>
      </c>
      <c r="O153" s="46"/>
      <c r="P153" s="229">
        <f>O153*H153</f>
        <v>0</v>
      </c>
      <c r="Q153" s="229">
        <v>0.16200000000000001</v>
      </c>
      <c r="R153" s="229">
        <f>Q153*H153</f>
        <v>3.7319939999999998</v>
      </c>
      <c r="S153" s="229">
        <v>0</v>
      </c>
      <c r="T153" s="230">
        <f>S153*H153</f>
        <v>0</v>
      </c>
      <c r="AR153" s="23" t="s">
        <v>328</v>
      </c>
      <c r="AT153" s="23" t="s">
        <v>259</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249</v>
      </c>
      <c r="BM153" s="23" t="s">
        <v>1009</v>
      </c>
    </row>
    <row r="154" s="11" customFormat="1">
      <c r="B154" s="235"/>
      <c r="C154" s="236"/>
      <c r="D154" s="232" t="s">
        <v>182</v>
      </c>
      <c r="E154" s="236"/>
      <c r="F154" s="238" t="s">
        <v>1010</v>
      </c>
      <c r="G154" s="236"/>
      <c r="H154" s="239">
        <v>23.036999999999999</v>
      </c>
      <c r="I154" s="240"/>
      <c r="J154" s="236"/>
      <c r="K154" s="236"/>
      <c r="L154" s="241"/>
      <c r="M154" s="242"/>
      <c r="N154" s="243"/>
      <c r="O154" s="243"/>
      <c r="P154" s="243"/>
      <c r="Q154" s="243"/>
      <c r="R154" s="243"/>
      <c r="S154" s="243"/>
      <c r="T154" s="244"/>
      <c r="AT154" s="245" t="s">
        <v>182</v>
      </c>
      <c r="AU154" s="245" t="s">
        <v>81</v>
      </c>
      <c r="AV154" s="11" t="s">
        <v>81</v>
      </c>
      <c r="AW154" s="11" t="s">
        <v>6</v>
      </c>
      <c r="AX154" s="11" t="s">
        <v>79</v>
      </c>
      <c r="AY154" s="245" t="s">
        <v>168</v>
      </c>
    </row>
    <row r="155" s="1" customFormat="1" ht="38.25" customHeight="1">
      <c r="B155" s="45"/>
      <c r="C155" s="220" t="s">
        <v>317</v>
      </c>
      <c r="D155" s="220" t="s">
        <v>170</v>
      </c>
      <c r="E155" s="221" t="s">
        <v>1011</v>
      </c>
      <c r="F155" s="222" t="s">
        <v>1012</v>
      </c>
      <c r="G155" s="223" t="s">
        <v>235</v>
      </c>
      <c r="H155" s="224">
        <v>4.444</v>
      </c>
      <c r="I155" s="225"/>
      <c r="J155" s="226">
        <f>ROUND(I155*H155,2)</f>
        <v>0</v>
      </c>
      <c r="K155" s="222" t="s">
        <v>174</v>
      </c>
      <c r="L155" s="71"/>
      <c r="M155" s="227" t="s">
        <v>21</v>
      </c>
      <c r="N155" s="228" t="s">
        <v>42</v>
      </c>
      <c r="O155" s="46"/>
      <c r="P155" s="229">
        <f>O155*H155</f>
        <v>0</v>
      </c>
      <c r="Q155" s="229">
        <v>0</v>
      </c>
      <c r="R155" s="229">
        <f>Q155*H155</f>
        <v>0</v>
      </c>
      <c r="S155" s="229">
        <v>0</v>
      </c>
      <c r="T155" s="230">
        <f>S155*H155</f>
        <v>0</v>
      </c>
      <c r="AR155" s="23" t="s">
        <v>249</v>
      </c>
      <c r="AT155" s="23" t="s">
        <v>170</v>
      </c>
      <c r="AU155" s="23" t="s">
        <v>81</v>
      </c>
      <c r="AY155" s="23" t="s">
        <v>168</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249</v>
      </c>
      <c r="BM155" s="23" t="s">
        <v>1013</v>
      </c>
    </row>
    <row r="156" s="1" customFormat="1">
      <c r="B156" s="45"/>
      <c r="C156" s="73"/>
      <c r="D156" s="232" t="s">
        <v>177</v>
      </c>
      <c r="E156" s="73"/>
      <c r="F156" s="233" t="s">
        <v>1002</v>
      </c>
      <c r="G156" s="73"/>
      <c r="H156" s="73"/>
      <c r="I156" s="190"/>
      <c r="J156" s="73"/>
      <c r="K156" s="73"/>
      <c r="L156" s="71"/>
      <c r="M156" s="267"/>
      <c r="N156" s="268"/>
      <c r="O156" s="268"/>
      <c r="P156" s="268"/>
      <c r="Q156" s="268"/>
      <c r="R156" s="268"/>
      <c r="S156" s="268"/>
      <c r="T156" s="269"/>
      <c r="AT156" s="23" t="s">
        <v>177</v>
      </c>
      <c r="AU156" s="23" t="s">
        <v>81</v>
      </c>
    </row>
    <row r="157" s="1" customFormat="1" ht="6.96" customHeight="1">
      <c r="B157" s="66"/>
      <c r="C157" s="67"/>
      <c r="D157" s="67"/>
      <c r="E157" s="67"/>
      <c r="F157" s="67"/>
      <c r="G157" s="67"/>
      <c r="H157" s="67"/>
      <c r="I157" s="165"/>
      <c r="J157" s="67"/>
      <c r="K157" s="67"/>
      <c r="L157" s="71"/>
    </row>
  </sheetData>
  <sheetProtection sheet="1" autoFilter="0" formatColumns="0" formatRows="0" objects="1" scenarios="1" spinCount="100000" saltValue="QZN2kCpmagrgbSHIXzer9rrcmq+101hss6Ken+MYtrJxamTlIAimI3VYhrpjq72Rs8TVIeyfOI4tajTtw0N/oQ==" hashValue="yI/V30d8/SCI2Dqj/B6Z05twwgGhMxjoGzbjZAp01b+q4/7xsJ8BcrYxuUovq3HUzVbgpnMN5EvWNovDwEZzOA==" algorithmName="SHA-512" password="CC35"/>
  <autoFilter ref="C84:K156"/>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96</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1014</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ROUND(J78,2)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ROUND(SUM(BE78:BE86), 2)</f>
        <v>0</v>
      </c>
      <c r="G30" s="46"/>
      <c r="H30" s="46"/>
      <c r="I30" s="157">
        <v>0.20999999999999999</v>
      </c>
      <c r="J30" s="156">
        <f>ROUND(ROUND((SUM(BE78:BE86)), 2)*I30, 2)</f>
        <v>0</v>
      </c>
      <c r="K30" s="50"/>
    </row>
    <row r="31" s="1" customFormat="1" ht="14.4" customHeight="1">
      <c r="B31" s="45"/>
      <c r="C31" s="46"/>
      <c r="D31" s="46"/>
      <c r="E31" s="54" t="s">
        <v>43</v>
      </c>
      <c r="F31" s="156">
        <f>ROUND(SUM(BF78:BF86), 2)</f>
        <v>0</v>
      </c>
      <c r="G31" s="46"/>
      <c r="H31" s="46"/>
      <c r="I31" s="157">
        <v>0.14999999999999999</v>
      </c>
      <c r="J31" s="156">
        <f>ROUND(ROUND((SUM(BF78:BF86)), 2)*I31, 2)</f>
        <v>0</v>
      </c>
      <c r="K31" s="50"/>
    </row>
    <row r="32" hidden="1" s="1" customFormat="1" ht="14.4" customHeight="1">
      <c r="B32" s="45"/>
      <c r="C32" s="46"/>
      <c r="D32" s="46"/>
      <c r="E32" s="54" t="s">
        <v>44</v>
      </c>
      <c r="F32" s="156">
        <f>ROUND(SUM(BG78:BG86), 2)</f>
        <v>0</v>
      </c>
      <c r="G32" s="46"/>
      <c r="H32" s="46"/>
      <c r="I32" s="157">
        <v>0.20999999999999999</v>
      </c>
      <c r="J32" s="156">
        <v>0</v>
      </c>
      <c r="K32" s="50"/>
    </row>
    <row r="33" hidden="1" s="1" customFormat="1" ht="14.4" customHeight="1">
      <c r="B33" s="45"/>
      <c r="C33" s="46"/>
      <c r="D33" s="46"/>
      <c r="E33" s="54" t="s">
        <v>45</v>
      </c>
      <c r="F33" s="156">
        <f>ROUND(SUM(BH78:BH86), 2)</f>
        <v>0</v>
      </c>
      <c r="G33" s="46"/>
      <c r="H33" s="46"/>
      <c r="I33" s="157">
        <v>0.14999999999999999</v>
      </c>
      <c r="J33" s="156">
        <v>0</v>
      </c>
      <c r="K33" s="50"/>
    </row>
    <row r="34" hidden="1" s="1" customFormat="1" ht="14.4" customHeight="1">
      <c r="B34" s="45"/>
      <c r="C34" s="46"/>
      <c r="D34" s="46"/>
      <c r="E34" s="54" t="s">
        <v>46</v>
      </c>
      <c r="F34" s="156">
        <f>ROUND(SUM(BI78:BI86),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SO 600 - Ostatní vybavení</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Praha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J78</f>
        <v>0</v>
      </c>
      <c r="K56" s="50"/>
      <c r="AU56" s="23" t="s">
        <v>145</v>
      </c>
    </row>
    <row r="57" s="7" customFormat="1" ht="24.96" customHeight="1">
      <c r="B57" s="176"/>
      <c r="C57" s="177"/>
      <c r="D57" s="178" t="s">
        <v>1015</v>
      </c>
      <c r="E57" s="179"/>
      <c r="F57" s="179"/>
      <c r="G57" s="179"/>
      <c r="H57" s="179"/>
      <c r="I57" s="180"/>
      <c r="J57" s="181">
        <f>J79</f>
        <v>0</v>
      </c>
      <c r="K57" s="182"/>
    </row>
    <row r="58" s="8" customFormat="1" ht="19.92" customHeight="1">
      <c r="B58" s="183"/>
      <c r="C58" s="184"/>
      <c r="D58" s="185" t="s">
        <v>1016</v>
      </c>
      <c r="E58" s="186"/>
      <c r="F58" s="186"/>
      <c r="G58" s="186"/>
      <c r="H58" s="186"/>
      <c r="I58" s="187"/>
      <c r="J58" s="188">
        <f>J80</f>
        <v>0</v>
      </c>
      <c r="K58" s="189"/>
    </row>
    <row r="59" s="1" customFormat="1" ht="21.84" customHeight="1">
      <c r="B59" s="45"/>
      <c r="C59" s="46"/>
      <c r="D59" s="46"/>
      <c r="E59" s="46"/>
      <c r="F59" s="46"/>
      <c r="G59" s="46"/>
      <c r="H59" s="46"/>
      <c r="I59" s="143"/>
      <c r="J59" s="46"/>
      <c r="K59" s="50"/>
    </row>
    <row r="60" s="1" customFormat="1" ht="6.96" customHeight="1">
      <c r="B60" s="66"/>
      <c r="C60" s="67"/>
      <c r="D60" s="67"/>
      <c r="E60" s="67"/>
      <c r="F60" s="67"/>
      <c r="G60" s="67"/>
      <c r="H60" s="67"/>
      <c r="I60" s="165"/>
      <c r="J60" s="67"/>
      <c r="K60" s="68"/>
    </row>
    <row r="64" s="1" customFormat="1" ht="6.96" customHeight="1">
      <c r="B64" s="69"/>
      <c r="C64" s="70"/>
      <c r="D64" s="70"/>
      <c r="E64" s="70"/>
      <c r="F64" s="70"/>
      <c r="G64" s="70"/>
      <c r="H64" s="70"/>
      <c r="I64" s="168"/>
      <c r="J64" s="70"/>
      <c r="K64" s="70"/>
      <c r="L64" s="71"/>
    </row>
    <row r="65" s="1" customFormat="1" ht="36.96" customHeight="1">
      <c r="B65" s="45"/>
      <c r="C65" s="72" t="s">
        <v>152</v>
      </c>
      <c r="D65" s="73"/>
      <c r="E65" s="73"/>
      <c r="F65" s="73"/>
      <c r="G65" s="73"/>
      <c r="H65" s="73"/>
      <c r="I65" s="190"/>
      <c r="J65" s="73"/>
      <c r="K65" s="73"/>
      <c r="L65" s="71"/>
    </row>
    <row r="66" s="1" customFormat="1" ht="6.96" customHeight="1">
      <c r="B66" s="45"/>
      <c r="C66" s="73"/>
      <c r="D66" s="73"/>
      <c r="E66" s="73"/>
      <c r="F66" s="73"/>
      <c r="G66" s="73"/>
      <c r="H66" s="73"/>
      <c r="I66" s="190"/>
      <c r="J66" s="73"/>
      <c r="K66" s="73"/>
      <c r="L66" s="71"/>
    </row>
    <row r="67" s="1" customFormat="1" ht="14.4" customHeight="1">
      <c r="B67" s="45"/>
      <c r="C67" s="75" t="s">
        <v>18</v>
      </c>
      <c r="D67" s="73"/>
      <c r="E67" s="73"/>
      <c r="F67" s="73"/>
      <c r="G67" s="73"/>
      <c r="H67" s="73"/>
      <c r="I67" s="190"/>
      <c r="J67" s="73"/>
      <c r="K67" s="73"/>
      <c r="L67" s="71"/>
    </row>
    <row r="68" s="1" customFormat="1" ht="16.5" customHeight="1">
      <c r="B68" s="45"/>
      <c r="C68" s="73"/>
      <c r="D68" s="73"/>
      <c r="E68" s="191" t="str">
        <f>E7</f>
        <v>Náměstí Hloubětín</v>
      </c>
      <c r="F68" s="75"/>
      <c r="G68" s="75"/>
      <c r="H68" s="75"/>
      <c r="I68" s="190"/>
      <c r="J68" s="73"/>
      <c r="K68" s="73"/>
      <c r="L68" s="71"/>
    </row>
    <row r="69" s="1" customFormat="1" ht="14.4" customHeight="1">
      <c r="B69" s="45"/>
      <c r="C69" s="75" t="s">
        <v>139</v>
      </c>
      <c r="D69" s="73"/>
      <c r="E69" s="73"/>
      <c r="F69" s="73"/>
      <c r="G69" s="73"/>
      <c r="H69" s="73"/>
      <c r="I69" s="190"/>
      <c r="J69" s="73"/>
      <c r="K69" s="73"/>
      <c r="L69" s="71"/>
    </row>
    <row r="70" s="1" customFormat="1" ht="17.25" customHeight="1">
      <c r="B70" s="45"/>
      <c r="C70" s="73"/>
      <c r="D70" s="73"/>
      <c r="E70" s="81" t="str">
        <f>E9</f>
        <v>SO 600 - Ostatní vybavení</v>
      </c>
      <c r="F70" s="73"/>
      <c r="G70" s="73"/>
      <c r="H70" s="73"/>
      <c r="I70" s="190"/>
      <c r="J70" s="73"/>
      <c r="K70" s="73"/>
      <c r="L70" s="71"/>
    </row>
    <row r="71" s="1" customFormat="1" ht="6.96" customHeight="1">
      <c r="B71" s="45"/>
      <c r="C71" s="73"/>
      <c r="D71" s="73"/>
      <c r="E71" s="73"/>
      <c r="F71" s="73"/>
      <c r="G71" s="73"/>
      <c r="H71" s="73"/>
      <c r="I71" s="190"/>
      <c r="J71" s="73"/>
      <c r="K71" s="73"/>
      <c r="L71" s="71"/>
    </row>
    <row r="72" s="1" customFormat="1" ht="18" customHeight="1">
      <c r="B72" s="45"/>
      <c r="C72" s="75" t="s">
        <v>23</v>
      </c>
      <c r="D72" s="73"/>
      <c r="E72" s="73"/>
      <c r="F72" s="192" t="str">
        <f>F12</f>
        <v xml:space="preserve">Praha </v>
      </c>
      <c r="G72" s="73"/>
      <c r="H72" s="73"/>
      <c r="I72" s="193" t="s">
        <v>25</v>
      </c>
      <c r="J72" s="84" t="str">
        <f>IF(J12="","",J12)</f>
        <v>6. 6. 2018</v>
      </c>
      <c r="K72" s="73"/>
      <c r="L72" s="71"/>
    </row>
    <row r="73" s="1" customFormat="1" ht="6.96" customHeight="1">
      <c r="B73" s="45"/>
      <c r="C73" s="73"/>
      <c r="D73" s="73"/>
      <c r="E73" s="73"/>
      <c r="F73" s="73"/>
      <c r="G73" s="73"/>
      <c r="H73" s="73"/>
      <c r="I73" s="190"/>
      <c r="J73" s="73"/>
      <c r="K73" s="73"/>
      <c r="L73" s="71"/>
    </row>
    <row r="74" s="1" customFormat="1">
      <c r="B74" s="45"/>
      <c r="C74" s="75" t="s">
        <v>27</v>
      </c>
      <c r="D74" s="73"/>
      <c r="E74" s="73"/>
      <c r="F74" s="192" t="str">
        <f>E15</f>
        <v xml:space="preserve"> </v>
      </c>
      <c r="G74" s="73"/>
      <c r="H74" s="73"/>
      <c r="I74" s="193" t="s">
        <v>33</v>
      </c>
      <c r="J74" s="192" t="str">
        <f>E21</f>
        <v xml:space="preserve"> </v>
      </c>
      <c r="K74" s="73"/>
      <c r="L74" s="71"/>
    </row>
    <row r="75" s="1" customFormat="1" ht="14.4" customHeight="1">
      <c r="B75" s="45"/>
      <c r="C75" s="75" t="s">
        <v>31</v>
      </c>
      <c r="D75" s="73"/>
      <c r="E75" s="73"/>
      <c r="F75" s="192" t="str">
        <f>IF(E18="","",E18)</f>
        <v/>
      </c>
      <c r="G75" s="73"/>
      <c r="H75" s="73"/>
      <c r="I75" s="190"/>
      <c r="J75" s="73"/>
      <c r="K75" s="73"/>
      <c r="L75" s="71"/>
    </row>
    <row r="76" s="1" customFormat="1" ht="10.32" customHeight="1">
      <c r="B76" s="45"/>
      <c r="C76" s="73"/>
      <c r="D76" s="73"/>
      <c r="E76" s="73"/>
      <c r="F76" s="73"/>
      <c r="G76" s="73"/>
      <c r="H76" s="73"/>
      <c r="I76" s="190"/>
      <c r="J76" s="73"/>
      <c r="K76" s="73"/>
      <c r="L76" s="71"/>
    </row>
    <row r="77" s="9" customFormat="1" ht="29.28" customHeight="1">
      <c r="B77" s="194"/>
      <c r="C77" s="195" t="s">
        <v>153</v>
      </c>
      <c r="D77" s="196" t="s">
        <v>56</v>
      </c>
      <c r="E77" s="196" t="s">
        <v>52</v>
      </c>
      <c r="F77" s="196" t="s">
        <v>154</v>
      </c>
      <c r="G77" s="196" t="s">
        <v>155</v>
      </c>
      <c r="H77" s="196" t="s">
        <v>156</v>
      </c>
      <c r="I77" s="197" t="s">
        <v>157</v>
      </c>
      <c r="J77" s="196" t="s">
        <v>143</v>
      </c>
      <c r="K77" s="198" t="s">
        <v>158</v>
      </c>
      <c r="L77" s="199"/>
      <c r="M77" s="101" t="s">
        <v>159</v>
      </c>
      <c r="N77" s="102" t="s">
        <v>41</v>
      </c>
      <c r="O77" s="102" t="s">
        <v>160</v>
      </c>
      <c r="P77" s="102" t="s">
        <v>161</v>
      </c>
      <c r="Q77" s="102" t="s">
        <v>162</v>
      </c>
      <c r="R77" s="102" t="s">
        <v>163</v>
      </c>
      <c r="S77" s="102" t="s">
        <v>164</v>
      </c>
      <c r="T77" s="103" t="s">
        <v>165</v>
      </c>
    </row>
    <row r="78" s="1" customFormat="1" ht="29.28" customHeight="1">
      <c r="B78" s="45"/>
      <c r="C78" s="107" t="s">
        <v>144</v>
      </c>
      <c r="D78" s="73"/>
      <c r="E78" s="73"/>
      <c r="F78" s="73"/>
      <c r="G78" s="73"/>
      <c r="H78" s="73"/>
      <c r="I78" s="190"/>
      <c r="J78" s="200">
        <f>BK78</f>
        <v>0</v>
      </c>
      <c r="K78" s="73"/>
      <c r="L78" s="71"/>
      <c r="M78" s="104"/>
      <c r="N78" s="105"/>
      <c r="O78" s="105"/>
      <c r="P78" s="201">
        <f>P79</f>
        <v>0</v>
      </c>
      <c r="Q78" s="105"/>
      <c r="R78" s="201">
        <f>R79</f>
        <v>0</v>
      </c>
      <c r="S78" s="105"/>
      <c r="T78" s="202">
        <f>T79</f>
        <v>0</v>
      </c>
      <c r="AT78" s="23" t="s">
        <v>70</v>
      </c>
      <c r="AU78" s="23" t="s">
        <v>145</v>
      </c>
      <c r="BK78" s="203">
        <f>BK79</f>
        <v>0</v>
      </c>
    </row>
    <row r="79" s="10" customFormat="1" ht="37.44" customHeight="1">
      <c r="B79" s="204"/>
      <c r="C79" s="205"/>
      <c r="D79" s="206" t="s">
        <v>70</v>
      </c>
      <c r="E79" s="207" t="s">
        <v>166</v>
      </c>
      <c r="F79" s="207" t="s">
        <v>166</v>
      </c>
      <c r="G79" s="205"/>
      <c r="H79" s="205"/>
      <c r="I79" s="208"/>
      <c r="J79" s="209">
        <f>BK79</f>
        <v>0</v>
      </c>
      <c r="K79" s="205"/>
      <c r="L79" s="210"/>
      <c r="M79" s="211"/>
      <c r="N79" s="212"/>
      <c r="O79" s="212"/>
      <c r="P79" s="213">
        <f>P80</f>
        <v>0</v>
      </c>
      <c r="Q79" s="212"/>
      <c r="R79" s="213">
        <f>R80</f>
        <v>0</v>
      </c>
      <c r="S79" s="212"/>
      <c r="T79" s="214">
        <f>T80</f>
        <v>0</v>
      </c>
      <c r="AR79" s="215" t="s">
        <v>79</v>
      </c>
      <c r="AT79" s="216" t="s">
        <v>70</v>
      </c>
      <c r="AU79" s="216" t="s">
        <v>71</v>
      </c>
      <c r="AY79" s="215" t="s">
        <v>168</v>
      </c>
      <c r="BK79" s="217">
        <f>BK80</f>
        <v>0</v>
      </c>
    </row>
    <row r="80" s="10" customFormat="1" ht="19.92" customHeight="1">
      <c r="B80" s="204"/>
      <c r="C80" s="205"/>
      <c r="D80" s="206" t="s">
        <v>70</v>
      </c>
      <c r="E80" s="218" t="s">
        <v>947</v>
      </c>
      <c r="F80" s="218" t="s">
        <v>1017</v>
      </c>
      <c r="G80" s="205"/>
      <c r="H80" s="205"/>
      <c r="I80" s="208"/>
      <c r="J80" s="219">
        <f>BK80</f>
        <v>0</v>
      </c>
      <c r="K80" s="205"/>
      <c r="L80" s="210"/>
      <c r="M80" s="211"/>
      <c r="N80" s="212"/>
      <c r="O80" s="212"/>
      <c r="P80" s="213">
        <f>SUM(P81:P86)</f>
        <v>0</v>
      </c>
      <c r="Q80" s="212"/>
      <c r="R80" s="213">
        <f>SUM(R81:R86)</f>
        <v>0</v>
      </c>
      <c r="S80" s="212"/>
      <c r="T80" s="214">
        <f>SUM(T81:T86)</f>
        <v>0</v>
      </c>
      <c r="AR80" s="215" t="s">
        <v>79</v>
      </c>
      <c r="AT80" s="216" t="s">
        <v>70</v>
      </c>
      <c r="AU80" s="216" t="s">
        <v>79</v>
      </c>
      <c r="AY80" s="215" t="s">
        <v>168</v>
      </c>
      <c r="BK80" s="217">
        <f>SUM(BK81:BK86)</f>
        <v>0</v>
      </c>
    </row>
    <row r="81" s="1" customFormat="1" ht="16.5" customHeight="1">
      <c r="B81" s="45"/>
      <c r="C81" s="220" t="s">
        <v>79</v>
      </c>
      <c r="D81" s="220" t="s">
        <v>170</v>
      </c>
      <c r="E81" s="221" t="s">
        <v>949</v>
      </c>
      <c r="F81" s="222" t="s">
        <v>1018</v>
      </c>
      <c r="G81" s="223" t="s">
        <v>800</v>
      </c>
      <c r="H81" s="224">
        <v>12</v>
      </c>
      <c r="I81" s="225"/>
      <c r="J81" s="226">
        <f>ROUND(I81*H81,2)</f>
        <v>0</v>
      </c>
      <c r="K81" s="222" t="s">
        <v>21</v>
      </c>
      <c r="L81" s="71"/>
      <c r="M81" s="227" t="s">
        <v>21</v>
      </c>
      <c r="N81" s="228" t="s">
        <v>42</v>
      </c>
      <c r="O81" s="46"/>
      <c r="P81" s="229">
        <f>O81*H81</f>
        <v>0</v>
      </c>
      <c r="Q81" s="229">
        <v>0</v>
      </c>
      <c r="R81" s="229">
        <f>Q81*H81</f>
        <v>0</v>
      </c>
      <c r="S81" s="229">
        <v>0</v>
      </c>
      <c r="T81" s="230">
        <f>S81*H81</f>
        <v>0</v>
      </c>
      <c r="AR81" s="23" t="s">
        <v>175</v>
      </c>
      <c r="AT81" s="23" t="s">
        <v>170</v>
      </c>
      <c r="AU81" s="23" t="s">
        <v>81</v>
      </c>
      <c r="AY81" s="23" t="s">
        <v>168</v>
      </c>
      <c r="BE81" s="231">
        <f>IF(N81="základní",J81,0)</f>
        <v>0</v>
      </c>
      <c r="BF81" s="231">
        <f>IF(N81="snížená",J81,0)</f>
        <v>0</v>
      </c>
      <c r="BG81" s="231">
        <f>IF(N81="zákl. přenesená",J81,0)</f>
        <v>0</v>
      </c>
      <c r="BH81" s="231">
        <f>IF(N81="sníž. přenesená",J81,0)</f>
        <v>0</v>
      </c>
      <c r="BI81" s="231">
        <f>IF(N81="nulová",J81,0)</f>
        <v>0</v>
      </c>
      <c r="BJ81" s="23" t="s">
        <v>79</v>
      </c>
      <c r="BK81" s="231">
        <f>ROUND(I81*H81,2)</f>
        <v>0</v>
      </c>
      <c r="BL81" s="23" t="s">
        <v>175</v>
      </c>
      <c r="BM81" s="23" t="s">
        <v>1019</v>
      </c>
    </row>
    <row r="82" s="1" customFormat="1" ht="16.5" customHeight="1">
      <c r="B82" s="45"/>
      <c r="C82" s="220" t="s">
        <v>81</v>
      </c>
      <c r="D82" s="220" t="s">
        <v>170</v>
      </c>
      <c r="E82" s="221" t="s">
        <v>808</v>
      </c>
      <c r="F82" s="222" t="s">
        <v>1020</v>
      </c>
      <c r="G82" s="223" t="s">
        <v>800</v>
      </c>
      <c r="H82" s="224">
        <v>9</v>
      </c>
      <c r="I82" s="225"/>
      <c r="J82" s="226">
        <f>ROUND(I82*H82,2)</f>
        <v>0</v>
      </c>
      <c r="K82" s="222" t="s">
        <v>21</v>
      </c>
      <c r="L82" s="71"/>
      <c r="M82" s="227" t="s">
        <v>21</v>
      </c>
      <c r="N82" s="228" t="s">
        <v>42</v>
      </c>
      <c r="O82" s="46"/>
      <c r="P82" s="229">
        <f>O82*H82</f>
        <v>0</v>
      </c>
      <c r="Q82" s="229">
        <v>0</v>
      </c>
      <c r="R82" s="229">
        <f>Q82*H82</f>
        <v>0</v>
      </c>
      <c r="S82" s="229">
        <v>0</v>
      </c>
      <c r="T82" s="230">
        <f>S82*H82</f>
        <v>0</v>
      </c>
      <c r="AR82" s="23" t="s">
        <v>175</v>
      </c>
      <c r="AT82" s="23" t="s">
        <v>170</v>
      </c>
      <c r="AU82" s="23" t="s">
        <v>81</v>
      </c>
      <c r="AY82" s="23" t="s">
        <v>168</v>
      </c>
      <c r="BE82" s="231">
        <f>IF(N82="základní",J82,0)</f>
        <v>0</v>
      </c>
      <c r="BF82" s="231">
        <f>IF(N82="snížená",J82,0)</f>
        <v>0</v>
      </c>
      <c r="BG82" s="231">
        <f>IF(N82="zákl. přenesená",J82,0)</f>
        <v>0</v>
      </c>
      <c r="BH82" s="231">
        <f>IF(N82="sníž. přenesená",J82,0)</f>
        <v>0</v>
      </c>
      <c r="BI82" s="231">
        <f>IF(N82="nulová",J82,0)</f>
        <v>0</v>
      </c>
      <c r="BJ82" s="23" t="s">
        <v>79</v>
      </c>
      <c r="BK82" s="231">
        <f>ROUND(I82*H82,2)</f>
        <v>0</v>
      </c>
      <c r="BL82" s="23" t="s">
        <v>175</v>
      </c>
      <c r="BM82" s="23" t="s">
        <v>1021</v>
      </c>
    </row>
    <row r="83" s="1" customFormat="1" ht="16.5" customHeight="1">
      <c r="B83" s="45"/>
      <c r="C83" s="220" t="s">
        <v>185</v>
      </c>
      <c r="D83" s="220" t="s">
        <v>170</v>
      </c>
      <c r="E83" s="221" t="s">
        <v>811</v>
      </c>
      <c r="F83" s="222" t="s">
        <v>1022</v>
      </c>
      <c r="G83" s="223" t="s">
        <v>800</v>
      </c>
      <c r="H83" s="224">
        <v>21</v>
      </c>
      <c r="I83" s="225"/>
      <c r="J83" s="226">
        <f>ROUND(I83*H83,2)</f>
        <v>0</v>
      </c>
      <c r="K83" s="222" t="s">
        <v>21</v>
      </c>
      <c r="L83" s="71"/>
      <c r="M83" s="227" t="s">
        <v>21</v>
      </c>
      <c r="N83" s="228" t="s">
        <v>42</v>
      </c>
      <c r="O83" s="46"/>
      <c r="P83" s="229">
        <f>O83*H83</f>
        <v>0</v>
      </c>
      <c r="Q83" s="229">
        <v>0</v>
      </c>
      <c r="R83" s="229">
        <f>Q83*H83</f>
        <v>0</v>
      </c>
      <c r="S83" s="229">
        <v>0</v>
      </c>
      <c r="T83" s="230">
        <f>S83*H83</f>
        <v>0</v>
      </c>
      <c r="AR83" s="23" t="s">
        <v>175</v>
      </c>
      <c r="AT83" s="23" t="s">
        <v>170</v>
      </c>
      <c r="AU83" s="23" t="s">
        <v>81</v>
      </c>
      <c r="AY83" s="23" t="s">
        <v>168</v>
      </c>
      <c r="BE83" s="231">
        <f>IF(N83="základní",J83,0)</f>
        <v>0</v>
      </c>
      <c r="BF83" s="231">
        <f>IF(N83="snížená",J83,0)</f>
        <v>0</v>
      </c>
      <c r="BG83" s="231">
        <f>IF(N83="zákl. přenesená",J83,0)</f>
        <v>0</v>
      </c>
      <c r="BH83" s="231">
        <f>IF(N83="sníž. přenesená",J83,0)</f>
        <v>0</v>
      </c>
      <c r="BI83" s="231">
        <f>IF(N83="nulová",J83,0)</f>
        <v>0</v>
      </c>
      <c r="BJ83" s="23" t="s">
        <v>79</v>
      </c>
      <c r="BK83" s="231">
        <f>ROUND(I83*H83,2)</f>
        <v>0</v>
      </c>
      <c r="BL83" s="23" t="s">
        <v>175</v>
      </c>
      <c r="BM83" s="23" t="s">
        <v>1023</v>
      </c>
    </row>
    <row r="84" s="1" customFormat="1" ht="16.5" customHeight="1">
      <c r="B84" s="45"/>
      <c r="C84" s="220" t="s">
        <v>175</v>
      </c>
      <c r="D84" s="220" t="s">
        <v>170</v>
      </c>
      <c r="E84" s="221" t="s">
        <v>814</v>
      </c>
      <c r="F84" s="222" t="s">
        <v>1024</v>
      </c>
      <c r="G84" s="223" t="s">
        <v>800</v>
      </c>
      <c r="H84" s="224">
        <v>5</v>
      </c>
      <c r="I84" s="225"/>
      <c r="J84" s="226">
        <f>ROUND(I84*H84,2)</f>
        <v>0</v>
      </c>
      <c r="K84" s="222" t="s">
        <v>21</v>
      </c>
      <c r="L84" s="71"/>
      <c r="M84" s="227" t="s">
        <v>21</v>
      </c>
      <c r="N84" s="228" t="s">
        <v>42</v>
      </c>
      <c r="O84" s="46"/>
      <c r="P84" s="229">
        <f>O84*H84</f>
        <v>0</v>
      </c>
      <c r="Q84" s="229">
        <v>0</v>
      </c>
      <c r="R84" s="229">
        <f>Q84*H84</f>
        <v>0</v>
      </c>
      <c r="S84" s="229">
        <v>0</v>
      </c>
      <c r="T84" s="230">
        <f>S84*H84</f>
        <v>0</v>
      </c>
      <c r="AR84" s="23" t="s">
        <v>175</v>
      </c>
      <c r="AT84" s="23" t="s">
        <v>170</v>
      </c>
      <c r="AU84" s="23" t="s">
        <v>81</v>
      </c>
      <c r="AY84" s="23" t="s">
        <v>168</v>
      </c>
      <c r="BE84" s="231">
        <f>IF(N84="základní",J84,0)</f>
        <v>0</v>
      </c>
      <c r="BF84" s="231">
        <f>IF(N84="snížená",J84,0)</f>
        <v>0</v>
      </c>
      <c r="BG84" s="231">
        <f>IF(N84="zákl. přenesená",J84,0)</f>
        <v>0</v>
      </c>
      <c r="BH84" s="231">
        <f>IF(N84="sníž. přenesená",J84,0)</f>
        <v>0</v>
      </c>
      <c r="BI84" s="231">
        <f>IF(N84="nulová",J84,0)</f>
        <v>0</v>
      </c>
      <c r="BJ84" s="23" t="s">
        <v>79</v>
      </c>
      <c r="BK84" s="231">
        <f>ROUND(I84*H84,2)</f>
        <v>0</v>
      </c>
      <c r="BL84" s="23" t="s">
        <v>175</v>
      </c>
      <c r="BM84" s="23" t="s">
        <v>1025</v>
      </c>
    </row>
    <row r="85" s="1" customFormat="1" ht="16.5" customHeight="1">
      <c r="B85" s="45"/>
      <c r="C85" s="220" t="s">
        <v>192</v>
      </c>
      <c r="D85" s="220" t="s">
        <v>170</v>
      </c>
      <c r="E85" s="221" t="s">
        <v>817</v>
      </c>
      <c r="F85" s="222" t="s">
        <v>1026</v>
      </c>
      <c r="G85" s="223" t="s">
        <v>800</v>
      </c>
      <c r="H85" s="224">
        <v>1</v>
      </c>
      <c r="I85" s="225"/>
      <c r="J85" s="226">
        <f>ROUND(I85*H85,2)</f>
        <v>0</v>
      </c>
      <c r="K85" s="222" t="s">
        <v>21</v>
      </c>
      <c r="L85" s="71"/>
      <c r="M85" s="227" t="s">
        <v>21</v>
      </c>
      <c r="N85" s="228" t="s">
        <v>42</v>
      </c>
      <c r="O85" s="46"/>
      <c r="P85" s="229">
        <f>O85*H85</f>
        <v>0</v>
      </c>
      <c r="Q85" s="229">
        <v>0</v>
      </c>
      <c r="R85" s="229">
        <f>Q85*H85</f>
        <v>0</v>
      </c>
      <c r="S85" s="229">
        <v>0</v>
      </c>
      <c r="T85" s="230">
        <f>S85*H85</f>
        <v>0</v>
      </c>
      <c r="AR85" s="23" t="s">
        <v>175</v>
      </c>
      <c r="AT85" s="23" t="s">
        <v>170</v>
      </c>
      <c r="AU85" s="23" t="s">
        <v>81</v>
      </c>
      <c r="AY85" s="23" t="s">
        <v>168</v>
      </c>
      <c r="BE85" s="231">
        <f>IF(N85="základní",J85,0)</f>
        <v>0</v>
      </c>
      <c r="BF85" s="231">
        <f>IF(N85="snížená",J85,0)</f>
        <v>0</v>
      </c>
      <c r="BG85" s="231">
        <f>IF(N85="zákl. přenesená",J85,0)</f>
        <v>0</v>
      </c>
      <c r="BH85" s="231">
        <f>IF(N85="sníž. přenesená",J85,0)</f>
        <v>0</v>
      </c>
      <c r="BI85" s="231">
        <f>IF(N85="nulová",J85,0)</f>
        <v>0</v>
      </c>
      <c r="BJ85" s="23" t="s">
        <v>79</v>
      </c>
      <c r="BK85" s="231">
        <f>ROUND(I85*H85,2)</f>
        <v>0</v>
      </c>
      <c r="BL85" s="23" t="s">
        <v>175</v>
      </c>
      <c r="BM85" s="23" t="s">
        <v>1027</v>
      </c>
    </row>
    <row r="86" s="1" customFormat="1" ht="16.5" customHeight="1">
      <c r="B86" s="45"/>
      <c r="C86" s="220" t="s">
        <v>198</v>
      </c>
      <c r="D86" s="220" t="s">
        <v>170</v>
      </c>
      <c r="E86" s="221" t="s">
        <v>820</v>
      </c>
      <c r="F86" s="222" t="s">
        <v>1028</v>
      </c>
      <c r="G86" s="223" t="s">
        <v>800</v>
      </c>
      <c r="H86" s="224">
        <v>2</v>
      </c>
      <c r="I86" s="225"/>
      <c r="J86" s="226">
        <f>ROUND(I86*H86,2)</f>
        <v>0</v>
      </c>
      <c r="K86" s="222" t="s">
        <v>21</v>
      </c>
      <c r="L86" s="71"/>
      <c r="M86" s="227" t="s">
        <v>21</v>
      </c>
      <c r="N86" s="270" t="s">
        <v>42</v>
      </c>
      <c r="O86" s="268"/>
      <c r="P86" s="271">
        <f>O86*H86</f>
        <v>0</v>
      </c>
      <c r="Q86" s="271">
        <v>0</v>
      </c>
      <c r="R86" s="271">
        <f>Q86*H86</f>
        <v>0</v>
      </c>
      <c r="S86" s="271">
        <v>0</v>
      </c>
      <c r="T86" s="272">
        <f>S86*H86</f>
        <v>0</v>
      </c>
      <c r="AR86" s="23" t="s">
        <v>175</v>
      </c>
      <c r="AT86" s="23" t="s">
        <v>170</v>
      </c>
      <c r="AU86" s="23" t="s">
        <v>81</v>
      </c>
      <c r="AY86" s="23" t="s">
        <v>168</v>
      </c>
      <c r="BE86" s="231">
        <f>IF(N86="základní",J86,0)</f>
        <v>0</v>
      </c>
      <c r="BF86" s="231">
        <f>IF(N86="snížená",J86,0)</f>
        <v>0</v>
      </c>
      <c r="BG86" s="231">
        <f>IF(N86="zákl. přenesená",J86,0)</f>
        <v>0</v>
      </c>
      <c r="BH86" s="231">
        <f>IF(N86="sníž. přenesená",J86,0)</f>
        <v>0</v>
      </c>
      <c r="BI86" s="231">
        <f>IF(N86="nulová",J86,0)</f>
        <v>0</v>
      </c>
      <c r="BJ86" s="23" t="s">
        <v>79</v>
      </c>
      <c r="BK86" s="231">
        <f>ROUND(I86*H86,2)</f>
        <v>0</v>
      </c>
      <c r="BL86" s="23" t="s">
        <v>175</v>
      </c>
      <c r="BM86" s="23" t="s">
        <v>1029</v>
      </c>
    </row>
    <row r="87" s="1" customFormat="1" ht="6.96" customHeight="1">
      <c r="B87" s="66"/>
      <c r="C87" s="67"/>
      <c r="D87" s="67"/>
      <c r="E87" s="67"/>
      <c r="F87" s="67"/>
      <c r="G87" s="67"/>
      <c r="H87" s="67"/>
      <c r="I87" s="165"/>
      <c r="J87" s="67"/>
      <c r="K87" s="67"/>
      <c r="L87" s="71"/>
    </row>
  </sheetData>
  <sheetProtection sheet="1" autoFilter="0" formatColumns="0" formatRows="0" objects="1" scenarios="1" spinCount="100000" saltValue="4IbTU0IR6+u4KAjtA7CN7U2OxkJay9Sf2Es/wP547Wttxt5snXfRDJwolsjyBkElnfefQTnSQWs2aTZoo6u3Bg==" hashValue="6EV0iAbhkb3pDau190nl4aZnnyV5nvvhXuzOHZ7Qw+wYLDoTZO7szaZNI9wYcpDsawIsHQ8nHggYWTvIG3HPaw==" algorithmName="SHA-512" password="CC35"/>
  <autoFilter ref="C77:K86"/>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99</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1030</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ROUND(J84,2)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ROUND(SUM(BE84:BE210), 2)</f>
        <v>0</v>
      </c>
      <c r="G30" s="46"/>
      <c r="H30" s="46"/>
      <c r="I30" s="157">
        <v>0.20999999999999999</v>
      </c>
      <c r="J30" s="156">
        <f>ROUND(ROUND((SUM(BE84:BE210)), 2)*I30, 2)</f>
        <v>0</v>
      </c>
      <c r="K30" s="50"/>
    </row>
    <row r="31" s="1" customFormat="1" ht="14.4" customHeight="1">
      <c r="B31" s="45"/>
      <c r="C31" s="46"/>
      <c r="D31" s="46"/>
      <c r="E31" s="54" t="s">
        <v>43</v>
      </c>
      <c r="F31" s="156">
        <f>ROUND(SUM(BF84:BF210), 2)</f>
        <v>0</v>
      </c>
      <c r="G31" s="46"/>
      <c r="H31" s="46"/>
      <c r="I31" s="157">
        <v>0.14999999999999999</v>
      </c>
      <c r="J31" s="156">
        <f>ROUND(ROUND((SUM(BF84:BF210)), 2)*I31, 2)</f>
        <v>0</v>
      </c>
      <c r="K31" s="50"/>
    </row>
    <row r="32" hidden="1" s="1" customFormat="1" ht="14.4" customHeight="1">
      <c r="B32" s="45"/>
      <c r="C32" s="46"/>
      <c r="D32" s="46"/>
      <c r="E32" s="54" t="s">
        <v>44</v>
      </c>
      <c r="F32" s="156">
        <f>ROUND(SUM(BG84:BG210), 2)</f>
        <v>0</v>
      </c>
      <c r="G32" s="46"/>
      <c r="H32" s="46"/>
      <c r="I32" s="157">
        <v>0.20999999999999999</v>
      </c>
      <c r="J32" s="156">
        <v>0</v>
      </c>
      <c r="K32" s="50"/>
    </row>
    <row r="33" hidden="1" s="1" customFormat="1" ht="14.4" customHeight="1">
      <c r="B33" s="45"/>
      <c r="C33" s="46"/>
      <c r="D33" s="46"/>
      <c r="E33" s="54" t="s">
        <v>45</v>
      </c>
      <c r="F33" s="156">
        <f>ROUND(SUM(BH84:BH210), 2)</f>
        <v>0</v>
      </c>
      <c r="G33" s="46"/>
      <c r="H33" s="46"/>
      <c r="I33" s="157">
        <v>0.14999999999999999</v>
      </c>
      <c r="J33" s="156">
        <v>0</v>
      </c>
      <c r="K33" s="50"/>
    </row>
    <row r="34" hidden="1" s="1" customFormat="1" ht="14.4" customHeight="1">
      <c r="B34" s="45"/>
      <c r="C34" s="46"/>
      <c r="D34" s="46"/>
      <c r="E34" s="54" t="s">
        <v>46</v>
      </c>
      <c r="F34" s="156">
        <f>ROUND(SUM(BI84:BI210),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SO 990 - Elektroinstalace</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Praha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J84</f>
        <v>0</v>
      </c>
      <c r="K56" s="50"/>
      <c r="AU56" s="23" t="s">
        <v>145</v>
      </c>
    </row>
    <row r="57" s="7" customFormat="1" ht="24.96" customHeight="1">
      <c r="B57" s="176"/>
      <c r="C57" s="177"/>
      <c r="D57" s="178" t="s">
        <v>1031</v>
      </c>
      <c r="E57" s="179"/>
      <c r="F57" s="179"/>
      <c r="G57" s="179"/>
      <c r="H57" s="179"/>
      <c r="I57" s="180"/>
      <c r="J57" s="181">
        <f>J85</f>
        <v>0</v>
      </c>
      <c r="K57" s="182"/>
    </row>
    <row r="58" s="7" customFormat="1" ht="24.96" customHeight="1">
      <c r="B58" s="176"/>
      <c r="C58" s="177"/>
      <c r="D58" s="178" t="s">
        <v>1032</v>
      </c>
      <c r="E58" s="179"/>
      <c r="F58" s="179"/>
      <c r="G58" s="179"/>
      <c r="H58" s="179"/>
      <c r="I58" s="180"/>
      <c r="J58" s="181">
        <f>J90</f>
        <v>0</v>
      </c>
      <c r="K58" s="182"/>
    </row>
    <row r="59" s="7" customFormat="1" ht="24.96" customHeight="1">
      <c r="B59" s="176"/>
      <c r="C59" s="177"/>
      <c r="D59" s="178" t="s">
        <v>1033</v>
      </c>
      <c r="E59" s="179"/>
      <c r="F59" s="179"/>
      <c r="G59" s="179"/>
      <c r="H59" s="179"/>
      <c r="I59" s="180"/>
      <c r="J59" s="181">
        <f>J108</f>
        <v>0</v>
      </c>
      <c r="K59" s="182"/>
    </row>
    <row r="60" s="7" customFormat="1" ht="24.96" customHeight="1">
      <c r="B60" s="176"/>
      <c r="C60" s="177"/>
      <c r="D60" s="178" t="s">
        <v>1034</v>
      </c>
      <c r="E60" s="179"/>
      <c r="F60" s="179"/>
      <c r="G60" s="179"/>
      <c r="H60" s="179"/>
      <c r="I60" s="180"/>
      <c r="J60" s="181">
        <f>J122</f>
        <v>0</v>
      </c>
      <c r="K60" s="182"/>
    </row>
    <row r="61" s="7" customFormat="1" ht="24.96" customHeight="1">
      <c r="B61" s="176"/>
      <c r="C61" s="177"/>
      <c r="D61" s="178" t="s">
        <v>1035</v>
      </c>
      <c r="E61" s="179"/>
      <c r="F61" s="179"/>
      <c r="G61" s="179"/>
      <c r="H61" s="179"/>
      <c r="I61" s="180"/>
      <c r="J61" s="181">
        <f>J143</f>
        <v>0</v>
      </c>
      <c r="K61" s="182"/>
    </row>
    <row r="62" s="8" customFormat="1" ht="19.92" customHeight="1">
      <c r="B62" s="183"/>
      <c r="C62" s="184"/>
      <c r="D62" s="185" t="s">
        <v>1036</v>
      </c>
      <c r="E62" s="186"/>
      <c r="F62" s="186"/>
      <c r="G62" s="186"/>
      <c r="H62" s="186"/>
      <c r="I62" s="187"/>
      <c r="J62" s="188">
        <f>J150</f>
        <v>0</v>
      </c>
      <c r="K62" s="189"/>
    </row>
    <row r="63" s="8" customFormat="1" ht="19.92" customHeight="1">
      <c r="B63" s="183"/>
      <c r="C63" s="184"/>
      <c r="D63" s="185" t="s">
        <v>1037</v>
      </c>
      <c r="E63" s="186"/>
      <c r="F63" s="186"/>
      <c r="G63" s="186"/>
      <c r="H63" s="186"/>
      <c r="I63" s="187"/>
      <c r="J63" s="188">
        <f>J166</f>
        <v>0</v>
      </c>
      <c r="K63" s="189"/>
    </row>
    <row r="64" s="8" customFormat="1" ht="19.92" customHeight="1">
      <c r="B64" s="183"/>
      <c r="C64" s="184"/>
      <c r="D64" s="185" t="s">
        <v>1038</v>
      </c>
      <c r="E64" s="186"/>
      <c r="F64" s="186"/>
      <c r="G64" s="186"/>
      <c r="H64" s="186"/>
      <c r="I64" s="187"/>
      <c r="J64" s="188">
        <f>J198</f>
        <v>0</v>
      </c>
      <c r="K64" s="189"/>
    </row>
    <row r="65" s="1" customFormat="1" ht="21.84" customHeight="1">
      <c r="B65" s="45"/>
      <c r="C65" s="46"/>
      <c r="D65" s="46"/>
      <c r="E65" s="46"/>
      <c r="F65" s="46"/>
      <c r="G65" s="46"/>
      <c r="H65" s="46"/>
      <c r="I65" s="143"/>
      <c r="J65" s="46"/>
      <c r="K65" s="50"/>
    </row>
    <row r="66" s="1" customFormat="1" ht="6.96" customHeight="1">
      <c r="B66" s="66"/>
      <c r="C66" s="67"/>
      <c r="D66" s="67"/>
      <c r="E66" s="67"/>
      <c r="F66" s="67"/>
      <c r="G66" s="67"/>
      <c r="H66" s="67"/>
      <c r="I66" s="165"/>
      <c r="J66" s="67"/>
      <c r="K66" s="68"/>
    </row>
    <row r="70" s="1" customFormat="1" ht="6.96" customHeight="1">
      <c r="B70" s="69"/>
      <c r="C70" s="70"/>
      <c r="D70" s="70"/>
      <c r="E70" s="70"/>
      <c r="F70" s="70"/>
      <c r="G70" s="70"/>
      <c r="H70" s="70"/>
      <c r="I70" s="168"/>
      <c r="J70" s="70"/>
      <c r="K70" s="70"/>
      <c r="L70" s="71"/>
    </row>
    <row r="71" s="1" customFormat="1" ht="36.96" customHeight="1">
      <c r="B71" s="45"/>
      <c r="C71" s="72" t="s">
        <v>152</v>
      </c>
      <c r="D71" s="73"/>
      <c r="E71" s="73"/>
      <c r="F71" s="73"/>
      <c r="G71" s="73"/>
      <c r="H71" s="73"/>
      <c r="I71" s="190"/>
      <c r="J71" s="73"/>
      <c r="K71" s="73"/>
      <c r="L71" s="71"/>
    </row>
    <row r="72" s="1" customFormat="1" ht="6.96" customHeight="1">
      <c r="B72" s="45"/>
      <c r="C72" s="73"/>
      <c r="D72" s="73"/>
      <c r="E72" s="73"/>
      <c r="F72" s="73"/>
      <c r="G72" s="73"/>
      <c r="H72" s="73"/>
      <c r="I72" s="190"/>
      <c r="J72" s="73"/>
      <c r="K72" s="73"/>
      <c r="L72" s="71"/>
    </row>
    <row r="73" s="1" customFormat="1" ht="14.4" customHeight="1">
      <c r="B73" s="45"/>
      <c r="C73" s="75" t="s">
        <v>18</v>
      </c>
      <c r="D73" s="73"/>
      <c r="E73" s="73"/>
      <c r="F73" s="73"/>
      <c r="G73" s="73"/>
      <c r="H73" s="73"/>
      <c r="I73" s="190"/>
      <c r="J73" s="73"/>
      <c r="K73" s="73"/>
      <c r="L73" s="71"/>
    </row>
    <row r="74" s="1" customFormat="1" ht="16.5" customHeight="1">
      <c r="B74" s="45"/>
      <c r="C74" s="73"/>
      <c r="D74" s="73"/>
      <c r="E74" s="191" t="str">
        <f>E7</f>
        <v>Náměstí Hloubětín</v>
      </c>
      <c r="F74" s="75"/>
      <c r="G74" s="75"/>
      <c r="H74" s="75"/>
      <c r="I74" s="190"/>
      <c r="J74" s="73"/>
      <c r="K74" s="73"/>
      <c r="L74" s="71"/>
    </row>
    <row r="75" s="1" customFormat="1" ht="14.4" customHeight="1">
      <c r="B75" s="45"/>
      <c r="C75" s="75" t="s">
        <v>139</v>
      </c>
      <c r="D75" s="73"/>
      <c r="E75" s="73"/>
      <c r="F75" s="73"/>
      <c r="G75" s="73"/>
      <c r="H75" s="73"/>
      <c r="I75" s="190"/>
      <c r="J75" s="73"/>
      <c r="K75" s="73"/>
      <c r="L75" s="71"/>
    </row>
    <row r="76" s="1" customFormat="1" ht="17.25" customHeight="1">
      <c r="B76" s="45"/>
      <c r="C76" s="73"/>
      <c r="D76" s="73"/>
      <c r="E76" s="81" t="str">
        <f>E9</f>
        <v>SO 990 - Elektroinstalace</v>
      </c>
      <c r="F76" s="73"/>
      <c r="G76" s="73"/>
      <c r="H76" s="73"/>
      <c r="I76" s="190"/>
      <c r="J76" s="73"/>
      <c r="K76" s="73"/>
      <c r="L76" s="71"/>
    </row>
    <row r="77" s="1" customFormat="1" ht="6.96" customHeight="1">
      <c r="B77" s="45"/>
      <c r="C77" s="73"/>
      <c r="D77" s="73"/>
      <c r="E77" s="73"/>
      <c r="F77" s="73"/>
      <c r="G77" s="73"/>
      <c r="H77" s="73"/>
      <c r="I77" s="190"/>
      <c r="J77" s="73"/>
      <c r="K77" s="73"/>
      <c r="L77" s="71"/>
    </row>
    <row r="78" s="1" customFormat="1" ht="18" customHeight="1">
      <c r="B78" s="45"/>
      <c r="C78" s="75" t="s">
        <v>23</v>
      </c>
      <c r="D78" s="73"/>
      <c r="E78" s="73"/>
      <c r="F78" s="192" t="str">
        <f>F12</f>
        <v xml:space="preserve">Praha </v>
      </c>
      <c r="G78" s="73"/>
      <c r="H78" s="73"/>
      <c r="I78" s="193" t="s">
        <v>25</v>
      </c>
      <c r="J78" s="84" t="str">
        <f>IF(J12="","",J12)</f>
        <v>6. 6. 2018</v>
      </c>
      <c r="K78" s="73"/>
      <c r="L78" s="71"/>
    </row>
    <row r="79" s="1" customFormat="1" ht="6.96" customHeight="1">
      <c r="B79" s="45"/>
      <c r="C79" s="73"/>
      <c r="D79" s="73"/>
      <c r="E79" s="73"/>
      <c r="F79" s="73"/>
      <c r="G79" s="73"/>
      <c r="H79" s="73"/>
      <c r="I79" s="190"/>
      <c r="J79" s="73"/>
      <c r="K79" s="73"/>
      <c r="L79" s="71"/>
    </row>
    <row r="80" s="1" customFormat="1">
      <c r="B80" s="45"/>
      <c r="C80" s="75" t="s">
        <v>27</v>
      </c>
      <c r="D80" s="73"/>
      <c r="E80" s="73"/>
      <c r="F80" s="192" t="str">
        <f>E15</f>
        <v xml:space="preserve"> </v>
      </c>
      <c r="G80" s="73"/>
      <c r="H80" s="73"/>
      <c r="I80" s="193" t="s">
        <v>33</v>
      </c>
      <c r="J80" s="192" t="str">
        <f>E21</f>
        <v xml:space="preserve"> </v>
      </c>
      <c r="K80" s="73"/>
      <c r="L80" s="71"/>
    </row>
    <row r="81" s="1" customFormat="1" ht="14.4" customHeight="1">
      <c r="B81" s="45"/>
      <c r="C81" s="75" t="s">
        <v>31</v>
      </c>
      <c r="D81" s="73"/>
      <c r="E81" s="73"/>
      <c r="F81" s="192" t="str">
        <f>IF(E18="","",E18)</f>
        <v/>
      </c>
      <c r="G81" s="73"/>
      <c r="H81" s="73"/>
      <c r="I81" s="190"/>
      <c r="J81" s="73"/>
      <c r="K81" s="73"/>
      <c r="L81" s="71"/>
    </row>
    <row r="82" s="1" customFormat="1" ht="10.32" customHeight="1">
      <c r="B82" s="45"/>
      <c r="C82" s="73"/>
      <c r="D82" s="73"/>
      <c r="E82" s="73"/>
      <c r="F82" s="73"/>
      <c r="G82" s="73"/>
      <c r="H82" s="73"/>
      <c r="I82" s="190"/>
      <c r="J82" s="73"/>
      <c r="K82" s="73"/>
      <c r="L82" s="71"/>
    </row>
    <row r="83" s="9" customFormat="1" ht="29.28" customHeight="1">
      <c r="B83" s="194"/>
      <c r="C83" s="195" t="s">
        <v>153</v>
      </c>
      <c r="D83" s="196" t="s">
        <v>56</v>
      </c>
      <c r="E83" s="196" t="s">
        <v>52</v>
      </c>
      <c r="F83" s="196" t="s">
        <v>154</v>
      </c>
      <c r="G83" s="196" t="s">
        <v>155</v>
      </c>
      <c r="H83" s="196" t="s">
        <v>156</v>
      </c>
      <c r="I83" s="197" t="s">
        <v>157</v>
      </c>
      <c r="J83" s="196" t="s">
        <v>143</v>
      </c>
      <c r="K83" s="198" t="s">
        <v>158</v>
      </c>
      <c r="L83" s="199"/>
      <c r="M83" s="101" t="s">
        <v>159</v>
      </c>
      <c r="N83" s="102" t="s">
        <v>41</v>
      </c>
      <c r="O83" s="102" t="s">
        <v>160</v>
      </c>
      <c r="P83" s="102" t="s">
        <v>161</v>
      </c>
      <c r="Q83" s="102" t="s">
        <v>162</v>
      </c>
      <c r="R83" s="102" t="s">
        <v>163</v>
      </c>
      <c r="S83" s="102" t="s">
        <v>164</v>
      </c>
      <c r="T83" s="103" t="s">
        <v>165</v>
      </c>
    </row>
    <row r="84" s="1" customFormat="1" ht="29.28" customHeight="1">
      <c r="B84" s="45"/>
      <c r="C84" s="107" t="s">
        <v>144</v>
      </c>
      <c r="D84" s="73"/>
      <c r="E84" s="73"/>
      <c r="F84" s="73"/>
      <c r="G84" s="73"/>
      <c r="H84" s="73"/>
      <c r="I84" s="190"/>
      <c r="J84" s="200">
        <f>BK84</f>
        <v>0</v>
      </c>
      <c r="K84" s="73"/>
      <c r="L84" s="71"/>
      <c r="M84" s="104"/>
      <c r="N84" s="105"/>
      <c r="O84" s="105"/>
      <c r="P84" s="201">
        <f>P85+P90+P108+P122+P143</f>
        <v>0</v>
      </c>
      <c r="Q84" s="105"/>
      <c r="R84" s="201">
        <f>R85+R90+R108+R122+R143</f>
        <v>0</v>
      </c>
      <c r="S84" s="105"/>
      <c r="T84" s="202">
        <f>T85+T90+T108+T122+T143</f>
        <v>0</v>
      </c>
      <c r="AT84" s="23" t="s">
        <v>70</v>
      </c>
      <c r="AU84" s="23" t="s">
        <v>145</v>
      </c>
      <c r="BK84" s="203">
        <f>BK85+BK90+BK108+BK122+BK143</f>
        <v>0</v>
      </c>
    </row>
    <row r="85" s="10" customFormat="1" ht="37.44" customHeight="1">
      <c r="B85" s="204"/>
      <c r="C85" s="205"/>
      <c r="D85" s="206" t="s">
        <v>70</v>
      </c>
      <c r="E85" s="207" t="s">
        <v>79</v>
      </c>
      <c r="F85" s="207" t="s">
        <v>1039</v>
      </c>
      <c r="G85" s="205"/>
      <c r="H85" s="205"/>
      <c r="I85" s="208"/>
      <c r="J85" s="209">
        <f>BK85</f>
        <v>0</v>
      </c>
      <c r="K85" s="205"/>
      <c r="L85" s="210"/>
      <c r="M85" s="211"/>
      <c r="N85" s="212"/>
      <c r="O85" s="212"/>
      <c r="P85" s="213">
        <f>SUM(P86:P89)</f>
        <v>0</v>
      </c>
      <c r="Q85" s="212"/>
      <c r="R85" s="213">
        <f>SUM(R86:R89)</f>
        <v>0</v>
      </c>
      <c r="S85" s="212"/>
      <c r="T85" s="214">
        <f>SUM(T86:T89)</f>
        <v>0</v>
      </c>
      <c r="AR85" s="215" t="s">
        <v>79</v>
      </c>
      <c r="AT85" s="216" t="s">
        <v>70</v>
      </c>
      <c r="AU85" s="216" t="s">
        <v>71</v>
      </c>
      <c r="AY85" s="215" t="s">
        <v>168</v>
      </c>
      <c r="BK85" s="217">
        <f>SUM(BK86:BK89)</f>
        <v>0</v>
      </c>
    </row>
    <row r="86" s="1" customFormat="1" ht="16.5" customHeight="1">
      <c r="B86" s="45"/>
      <c r="C86" s="220" t="s">
        <v>79</v>
      </c>
      <c r="D86" s="220" t="s">
        <v>170</v>
      </c>
      <c r="E86" s="221" t="s">
        <v>1040</v>
      </c>
      <c r="F86" s="222" t="s">
        <v>1041</v>
      </c>
      <c r="G86" s="223" t="s">
        <v>800</v>
      </c>
      <c r="H86" s="224">
        <v>2</v>
      </c>
      <c r="I86" s="225"/>
      <c r="J86" s="226">
        <f>ROUND(I86*H86,2)</f>
        <v>0</v>
      </c>
      <c r="K86" s="222" t="s">
        <v>21</v>
      </c>
      <c r="L86" s="71"/>
      <c r="M86" s="227" t="s">
        <v>21</v>
      </c>
      <c r="N86" s="228" t="s">
        <v>42</v>
      </c>
      <c r="O86" s="46"/>
      <c r="P86" s="229">
        <f>O86*H86</f>
        <v>0</v>
      </c>
      <c r="Q86" s="229">
        <v>0</v>
      </c>
      <c r="R86" s="229">
        <f>Q86*H86</f>
        <v>0</v>
      </c>
      <c r="S86" s="229">
        <v>0</v>
      </c>
      <c r="T86" s="230">
        <f>S86*H86</f>
        <v>0</v>
      </c>
      <c r="AR86" s="23" t="s">
        <v>175</v>
      </c>
      <c r="AT86" s="23" t="s">
        <v>170</v>
      </c>
      <c r="AU86" s="23" t="s">
        <v>79</v>
      </c>
      <c r="AY86" s="23" t="s">
        <v>168</v>
      </c>
      <c r="BE86" s="231">
        <f>IF(N86="základní",J86,0)</f>
        <v>0</v>
      </c>
      <c r="BF86" s="231">
        <f>IF(N86="snížená",J86,0)</f>
        <v>0</v>
      </c>
      <c r="BG86" s="231">
        <f>IF(N86="zákl. přenesená",J86,0)</f>
        <v>0</v>
      </c>
      <c r="BH86" s="231">
        <f>IF(N86="sníž. přenesená",J86,0)</f>
        <v>0</v>
      </c>
      <c r="BI86" s="231">
        <f>IF(N86="nulová",J86,0)</f>
        <v>0</v>
      </c>
      <c r="BJ86" s="23" t="s">
        <v>79</v>
      </c>
      <c r="BK86" s="231">
        <f>ROUND(I86*H86,2)</f>
        <v>0</v>
      </c>
      <c r="BL86" s="23" t="s">
        <v>175</v>
      </c>
      <c r="BM86" s="23" t="s">
        <v>1042</v>
      </c>
    </row>
    <row r="87" s="1" customFormat="1" ht="16.5" customHeight="1">
      <c r="B87" s="45"/>
      <c r="C87" s="220" t="s">
        <v>81</v>
      </c>
      <c r="D87" s="220" t="s">
        <v>170</v>
      </c>
      <c r="E87" s="221" t="s">
        <v>1043</v>
      </c>
      <c r="F87" s="222" t="s">
        <v>1044</v>
      </c>
      <c r="G87" s="223" t="s">
        <v>195</v>
      </c>
      <c r="H87" s="224">
        <v>11</v>
      </c>
      <c r="I87" s="225"/>
      <c r="J87" s="226">
        <f>ROUND(I87*H87,2)</f>
        <v>0</v>
      </c>
      <c r="K87" s="222" t="s">
        <v>21</v>
      </c>
      <c r="L87" s="71"/>
      <c r="M87" s="227" t="s">
        <v>21</v>
      </c>
      <c r="N87" s="228" t="s">
        <v>42</v>
      </c>
      <c r="O87" s="46"/>
      <c r="P87" s="229">
        <f>O87*H87</f>
        <v>0</v>
      </c>
      <c r="Q87" s="229">
        <v>0</v>
      </c>
      <c r="R87" s="229">
        <f>Q87*H87</f>
        <v>0</v>
      </c>
      <c r="S87" s="229">
        <v>0</v>
      </c>
      <c r="T87" s="230">
        <f>S87*H87</f>
        <v>0</v>
      </c>
      <c r="AR87" s="23" t="s">
        <v>175</v>
      </c>
      <c r="AT87" s="23" t="s">
        <v>170</v>
      </c>
      <c r="AU87" s="23" t="s">
        <v>79</v>
      </c>
      <c r="AY87" s="23" t="s">
        <v>168</v>
      </c>
      <c r="BE87" s="231">
        <f>IF(N87="základní",J87,0)</f>
        <v>0</v>
      </c>
      <c r="BF87" s="231">
        <f>IF(N87="snížená",J87,0)</f>
        <v>0</v>
      </c>
      <c r="BG87" s="231">
        <f>IF(N87="zákl. přenesená",J87,0)</f>
        <v>0</v>
      </c>
      <c r="BH87" s="231">
        <f>IF(N87="sníž. přenesená",J87,0)</f>
        <v>0</v>
      </c>
      <c r="BI87" s="231">
        <f>IF(N87="nulová",J87,0)</f>
        <v>0</v>
      </c>
      <c r="BJ87" s="23" t="s">
        <v>79</v>
      </c>
      <c r="BK87" s="231">
        <f>ROUND(I87*H87,2)</f>
        <v>0</v>
      </c>
      <c r="BL87" s="23" t="s">
        <v>175</v>
      </c>
      <c r="BM87" s="23" t="s">
        <v>1045</v>
      </c>
    </row>
    <row r="88" s="1" customFormat="1" ht="16.5" customHeight="1">
      <c r="B88" s="45"/>
      <c r="C88" s="220" t="s">
        <v>185</v>
      </c>
      <c r="D88" s="220" t="s">
        <v>170</v>
      </c>
      <c r="E88" s="221" t="s">
        <v>1046</v>
      </c>
      <c r="F88" s="222" t="s">
        <v>1047</v>
      </c>
      <c r="G88" s="223" t="s">
        <v>800</v>
      </c>
      <c r="H88" s="224">
        <v>4</v>
      </c>
      <c r="I88" s="225"/>
      <c r="J88" s="226">
        <f>ROUND(I88*H88,2)</f>
        <v>0</v>
      </c>
      <c r="K88" s="222" t="s">
        <v>21</v>
      </c>
      <c r="L88" s="71"/>
      <c r="M88" s="227" t="s">
        <v>21</v>
      </c>
      <c r="N88" s="228" t="s">
        <v>42</v>
      </c>
      <c r="O88" s="46"/>
      <c r="P88" s="229">
        <f>O88*H88</f>
        <v>0</v>
      </c>
      <c r="Q88" s="229">
        <v>0</v>
      </c>
      <c r="R88" s="229">
        <f>Q88*H88</f>
        <v>0</v>
      </c>
      <c r="S88" s="229">
        <v>0</v>
      </c>
      <c r="T88" s="230">
        <f>S88*H88</f>
        <v>0</v>
      </c>
      <c r="AR88" s="23" t="s">
        <v>175</v>
      </c>
      <c r="AT88" s="23" t="s">
        <v>170</v>
      </c>
      <c r="AU88" s="23" t="s">
        <v>79</v>
      </c>
      <c r="AY88" s="23" t="s">
        <v>168</v>
      </c>
      <c r="BE88" s="231">
        <f>IF(N88="základní",J88,0)</f>
        <v>0</v>
      </c>
      <c r="BF88" s="231">
        <f>IF(N88="snížená",J88,0)</f>
        <v>0</v>
      </c>
      <c r="BG88" s="231">
        <f>IF(N88="zákl. přenesená",J88,0)</f>
        <v>0</v>
      </c>
      <c r="BH88" s="231">
        <f>IF(N88="sníž. přenesená",J88,0)</f>
        <v>0</v>
      </c>
      <c r="BI88" s="231">
        <f>IF(N88="nulová",J88,0)</f>
        <v>0</v>
      </c>
      <c r="BJ88" s="23" t="s">
        <v>79</v>
      </c>
      <c r="BK88" s="231">
        <f>ROUND(I88*H88,2)</f>
        <v>0</v>
      </c>
      <c r="BL88" s="23" t="s">
        <v>175</v>
      </c>
      <c r="BM88" s="23" t="s">
        <v>1048</v>
      </c>
    </row>
    <row r="89" s="1" customFormat="1" ht="16.5" customHeight="1">
      <c r="B89" s="45"/>
      <c r="C89" s="220" t="s">
        <v>175</v>
      </c>
      <c r="D89" s="220" t="s">
        <v>170</v>
      </c>
      <c r="E89" s="221" t="s">
        <v>1049</v>
      </c>
      <c r="F89" s="222" t="s">
        <v>1050</v>
      </c>
      <c r="G89" s="223" t="s">
        <v>195</v>
      </c>
      <c r="H89" s="224">
        <v>499</v>
      </c>
      <c r="I89" s="225"/>
      <c r="J89" s="226">
        <f>ROUND(I89*H89,2)</f>
        <v>0</v>
      </c>
      <c r="K89" s="222" t="s">
        <v>21</v>
      </c>
      <c r="L89" s="71"/>
      <c r="M89" s="227" t="s">
        <v>21</v>
      </c>
      <c r="N89" s="228" t="s">
        <v>42</v>
      </c>
      <c r="O89" s="46"/>
      <c r="P89" s="229">
        <f>O89*H89</f>
        <v>0</v>
      </c>
      <c r="Q89" s="229">
        <v>0</v>
      </c>
      <c r="R89" s="229">
        <f>Q89*H89</f>
        <v>0</v>
      </c>
      <c r="S89" s="229">
        <v>0</v>
      </c>
      <c r="T89" s="230">
        <f>S89*H89</f>
        <v>0</v>
      </c>
      <c r="AR89" s="23" t="s">
        <v>175</v>
      </c>
      <c r="AT89" s="23" t="s">
        <v>170</v>
      </c>
      <c r="AU89" s="23" t="s">
        <v>79</v>
      </c>
      <c r="AY89" s="23" t="s">
        <v>168</v>
      </c>
      <c r="BE89" s="231">
        <f>IF(N89="základní",J89,0)</f>
        <v>0</v>
      </c>
      <c r="BF89" s="231">
        <f>IF(N89="snížená",J89,0)</f>
        <v>0</v>
      </c>
      <c r="BG89" s="231">
        <f>IF(N89="zákl. přenesená",J89,0)</f>
        <v>0</v>
      </c>
      <c r="BH89" s="231">
        <f>IF(N89="sníž. přenesená",J89,0)</f>
        <v>0</v>
      </c>
      <c r="BI89" s="231">
        <f>IF(N89="nulová",J89,0)</f>
        <v>0</v>
      </c>
      <c r="BJ89" s="23" t="s">
        <v>79</v>
      </c>
      <c r="BK89" s="231">
        <f>ROUND(I89*H89,2)</f>
        <v>0</v>
      </c>
      <c r="BL89" s="23" t="s">
        <v>175</v>
      </c>
      <c r="BM89" s="23" t="s">
        <v>1051</v>
      </c>
    </row>
    <row r="90" s="10" customFormat="1" ht="37.44" customHeight="1">
      <c r="B90" s="204"/>
      <c r="C90" s="205"/>
      <c r="D90" s="206" t="s">
        <v>70</v>
      </c>
      <c r="E90" s="207" t="s">
        <v>81</v>
      </c>
      <c r="F90" s="207" t="s">
        <v>169</v>
      </c>
      <c r="G90" s="205"/>
      <c r="H90" s="205"/>
      <c r="I90" s="208"/>
      <c r="J90" s="209">
        <f>BK90</f>
        <v>0</v>
      </c>
      <c r="K90" s="205"/>
      <c r="L90" s="210"/>
      <c r="M90" s="211"/>
      <c r="N90" s="212"/>
      <c r="O90" s="212"/>
      <c r="P90" s="213">
        <f>SUM(P91:P107)</f>
        <v>0</v>
      </c>
      <c r="Q90" s="212"/>
      <c r="R90" s="213">
        <f>SUM(R91:R107)</f>
        <v>0</v>
      </c>
      <c r="S90" s="212"/>
      <c r="T90" s="214">
        <f>SUM(T91:T107)</f>
        <v>0</v>
      </c>
      <c r="AR90" s="215" t="s">
        <v>79</v>
      </c>
      <c r="AT90" s="216" t="s">
        <v>70</v>
      </c>
      <c r="AU90" s="216" t="s">
        <v>71</v>
      </c>
      <c r="AY90" s="215" t="s">
        <v>168</v>
      </c>
      <c r="BK90" s="217">
        <f>SUM(BK91:BK107)</f>
        <v>0</v>
      </c>
    </row>
    <row r="91" s="1" customFormat="1" ht="16.5" customHeight="1">
      <c r="B91" s="45"/>
      <c r="C91" s="220" t="s">
        <v>192</v>
      </c>
      <c r="D91" s="220" t="s">
        <v>170</v>
      </c>
      <c r="E91" s="221" t="s">
        <v>1052</v>
      </c>
      <c r="F91" s="222" t="s">
        <v>1053</v>
      </c>
      <c r="G91" s="223" t="s">
        <v>1054</v>
      </c>
      <c r="H91" s="224">
        <v>1</v>
      </c>
      <c r="I91" s="225"/>
      <c r="J91" s="226">
        <f>ROUND(I91*H91,2)</f>
        <v>0</v>
      </c>
      <c r="K91" s="222" t="s">
        <v>21</v>
      </c>
      <c r="L91" s="71"/>
      <c r="M91" s="227" t="s">
        <v>21</v>
      </c>
      <c r="N91" s="228" t="s">
        <v>42</v>
      </c>
      <c r="O91" s="46"/>
      <c r="P91" s="229">
        <f>O91*H91</f>
        <v>0</v>
      </c>
      <c r="Q91" s="229">
        <v>0</v>
      </c>
      <c r="R91" s="229">
        <f>Q91*H91</f>
        <v>0</v>
      </c>
      <c r="S91" s="229">
        <v>0</v>
      </c>
      <c r="T91" s="230">
        <f>S91*H91</f>
        <v>0</v>
      </c>
      <c r="AR91" s="23" t="s">
        <v>175</v>
      </c>
      <c r="AT91" s="23" t="s">
        <v>170</v>
      </c>
      <c r="AU91" s="23" t="s">
        <v>79</v>
      </c>
      <c r="AY91" s="23" t="s">
        <v>168</v>
      </c>
      <c r="BE91" s="231">
        <f>IF(N91="základní",J91,0)</f>
        <v>0</v>
      </c>
      <c r="BF91" s="231">
        <f>IF(N91="snížená",J91,0)</f>
        <v>0</v>
      </c>
      <c r="BG91" s="231">
        <f>IF(N91="zákl. přenesená",J91,0)</f>
        <v>0</v>
      </c>
      <c r="BH91" s="231">
        <f>IF(N91="sníž. přenesená",J91,0)</f>
        <v>0</v>
      </c>
      <c r="BI91" s="231">
        <f>IF(N91="nulová",J91,0)</f>
        <v>0</v>
      </c>
      <c r="BJ91" s="23" t="s">
        <v>79</v>
      </c>
      <c r="BK91" s="231">
        <f>ROUND(I91*H91,2)</f>
        <v>0</v>
      </c>
      <c r="BL91" s="23" t="s">
        <v>175</v>
      </c>
      <c r="BM91" s="23" t="s">
        <v>1055</v>
      </c>
    </row>
    <row r="92" s="1" customFormat="1" ht="16.5" customHeight="1">
      <c r="B92" s="45"/>
      <c r="C92" s="220" t="s">
        <v>198</v>
      </c>
      <c r="D92" s="220" t="s">
        <v>170</v>
      </c>
      <c r="E92" s="221" t="s">
        <v>1056</v>
      </c>
      <c r="F92" s="222" t="s">
        <v>1057</v>
      </c>
      <c r="G92" s="223" t="s">
        <v>195</v>
      </c>
      <c r="H92" s="224">
        <v>300</v>
      </c>
      <c r="I92" s="225"/>
      <c r="J92" s="226">
        <f>ROUND(I92*H92,2)</f>
        <v>0</v>
      </c>
      <c r="K92" s="222" t="s">
        <v>21</v>
      </c>
      <c r="L92" s="71"/>
      <c r="M92" s="227" t="s">
        <v>21</v>
      </c>
      <c r="N92" s="228" t="s">
        <v>42</v>
      </c>
      <c r="O92" s="46"/>
      <c r="P92" s="229">
        <f>O92*H92</f>
        <v>0</v>
      </c>
      <c r="Q92" s="229">
        <v>0</v>
      </c>
      <c r="R92" s="229">
        <f>Q92*H92</f>
        <v>0</v>
      </c>
      <c r="S92" s="229">
        <v>0</v>
      </c>
      <c r="T92" s="230">
        <f>S92*H92</f>
        <v>0</v>
      </c>
      <c r="AR92" s="23" t="s">
        <v>175</v>
      </c>
      <c r="AT92" s="23" t="s">
        <v>170</v>
      </c>
      <c r="AU92" s="23" t="s">
        <v>79</v>
      </c>
      <c r="AY92" s="23" t="s">
        <v>168</v>
      </c>
      <c r="BE92" s="231">
        <f>IF(N92="základní",J92,0)</f>
        <v>0</v>
      </c>
      <c r="BF92" s="231">
        <f>IF(N92="snížená",J92,0)</f>
        <v>0</v>
      </c>
      <c r="BG92" s="231">
        <f>IF(N92="zákl. přenesená",J92,0)</f>
        <v>0</v>
      </c>
      <c r="BH92" s="231">
        <f>IF(N92="sníž. přenesená",J92,0)</f>
        <v>0</v>
      </c>
      <c r="BI92" s="231">
        <f>IF(N92="nulová",J92,0)</f>
        <v>0</v>
      </c>
      <c r="BJ92" s="23" t="s">
        <v>79</v>
      </c>
      <c r="BK92" s="231">
        <f>ROUND(I92*H92,2)</f>
        <v>0</v>
      </c>
      <c r="BL92" s="23" t="s">
        <v>175</v>
      </c>
      <c r="BM92" s="23" t="s">
        <v>1058</v>
      </c>
    </row>
    <row r="93" s="1" customFormat="1" ht="16.5" customHeight="1">
      <c r="B93" s="45"/>
      <c r="C93" s="220" t="s">
        <v>202</v>
      </c>
      <c r="D93" s="220" t="s">
        <v>170</v>
      </c>
      <c r="E93" s="221" t="s">
        <v>1059</v>
      </c>
      <c r="F93" s="222" t="s">
        <v>1060</v>
      </c>
      <c r="G93" s="223" t="s">
        <v>195</v>
      </c>
      <c r="H93" s="224">
        <v>16.5</v>
      </c>
      <c r="I93" s="225"/>
      <c r="J93" s="226">
        <f>ROUND(I93*H93,2)</f>
        <v>0</v>
      </c>
      <c r="K93" s="222" t="s">
        <v>21</v>
      </c>
      <c r="L93" s="71"/>
      <c r="M93" s="227" t="s">
        <v>21</v>
      </c>
      <c r="N93" s="228" t="s">
        <v>42</v>
      </c>
      <c r="O93" s="46"/>
      <c r="P93" s="229">
        <f>O93*H93</f>
        <v>0</v>
      </c>
      <c r="Q93" s="229">
        <v>0</v>
      </c>
      <c r="R93" s="229">
        <f>Q93*H93</f>
        <v>0</v>
      </c>
      <c r="S93" s="229">
        <v>0</v>
      </c>
      <c r="T93" s="230">
        <f>S93*H93</f>
        <v>0</v>
      </c>
      <c r="AR93" s="23" t="s">
        <v>175</v>
      </c>
      <c r="AT93" s="23" t="s">
        <v>170</v>
      </c>
      <c r="AU93" s="23" t="s">
        <v>79</v>
      </c>
      <c r="AY93" s="23" t="s">
        <v>168</v>
      </c>
      <c r="BE93" s="231">
        <f>IF(N93="základní",J93,0)</f>
        <v>0</v>
      </c>
      <c r="BF93" s="231">
        <f>IF(N93="snížená",J93,0)</f>
        <v>0</v>
      </c>
      <c r="BG93" s="231">
        <f>IF(N93="zákl. přenesená",J93,0)</f>
        <v>0</v>
      </c>
      <c r="BH93" s="231">
        <f>IF(N93="sníž. přenesená",J93,0)</f>
        <v>0</v>
      </c>
      <c r="BI93" s="231">
        <f>IF(N93="nulová",J93,0)</f>
        <v>0</v>
      </c>
      <c r="BJ93" s="23" t="s">
        <v>79</v>
      </c>
      <c r="BK93" s="231">
        <f>ROUND(I93*H93,2)</f>
        <v>0</v>
      </c>
      <c r="BL93" s="23" t="s">
        <v>175</v>
      </c>
      <c r="BM93" s="23" t="s">
        <v>1061</v>
      </c>
    </row>
    <row r="94" s="1" customFormat="1" ht="16.5" customHeight="1">
      <c r="B94" s="45"/>
      <c r="C94" s="220" t="s">
        <v>208</v>
      </c>
      <c r="D94" s="220" t="s">
        <v>170</v>
      </c>
      <c r="E94" s="221" t="s">
        <v>1062</v>
      </c>
      <c r="F94" s="222" t="s">
        <v>1044</v>
      </c>
      <c r="G94" s="223" t="s">
        <v>195</v>
      </c>
      <c r="H94" s="224">
        <v>300</v>
      </c>
      <c r="I94" s="225"/>
      <c r="J94" s="226">
        <f>ROUND(I94*H94,2)</f>
        <v>0</v>
      </c>
      <c r="K94" s="222" t="s">
        <v>21</v>
      </c>
      <c r="L94" s="71"/>
      <c r="M94" s="227" t="s">
        <v>21</v>
      </c>
      <c r="N94" s="228" t="s">
        <v>42</v>
      </c>
      <c r="O94" s="46"/>
      <c r="P94" s="229">
        <f>O94*H94</f>
        <v>0</v>
      </c>
      <c r="Q94" s="229">
        <v>0</v>
      </c>
      <c r="R94" s="229">
        <f>Q94*H94</f>
        <v>0</v>
      </c>
      <c r="S94" s="229">
        <v>0</v>
      </c>
      <c r="T94" s="230">
        <f>S94*H94</f>
        <v>0</v>
      </c>
      <c r="AR94" s="23" t="s">
        <v>175</v>
      </c>
      <c r="AT94" s="23" t="s">
        <v>170</v>
      </c>
      <c r="AU94" s="23" t="s">
        <v>79</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175</v>
      </c>
      <c r="BM94" s="23" t="s">
        <v>1063</v>
      </c>
    </row>
    <row r="95" s="1" customFormat="1" ht="16.5" customHeight="1">
      <c r="B95" s="45"/>
      <c r="C95" s="220" t="s">
        <v>212</v>
      </c>
      <c r="D95" s="220" t="s">
        <v>170</v>
      </c>
      <c r="E95" s="221" t="s">
        <v>1064</v>
      </c>
      <c r="F95" s="222" t="s">
        <v>1065</v>
      </c>
      <c r="G95" s="223" t="s">
        <v>205</v>
      </c>
      <c r="H95" s="224">
        <v>101.59999999999999</v>
      </c>
      <c r="I95" s="225"/>
      <c r="J95" s="226">
        <f>ROUND(I95*H95,2)</f>
        <v>0</v>
      </c>
      <c r="K95" s="222" t="s">
        <v>21</v>
      </c>
      <c r="L95" s="71"/>
      <c r="M95" s="227" t="s">
        <v>21</v>
      </c>
      <c r="N95" s="228" t="s">
        <v>42</v>
      </c>
      <c r="O95" s="46"/>
      <c r="P95" s="229">
        <f>O95*H95</f>
        <v>0</v>
      </c>
      <c r="Q95" s="229">
        <v>0</v>
      </c>
      <c r="R95" s="229">
        <f>Q95*H95</f>
        <v>0</v>
      </c>
      <c r="S95" s="229">
        <v>0</v>
      </c>
      <c r="T95" s="230">
        <f>S95*H95</f>
        <v>0</v>
      </c>
      <c r="AR95" s="23" t="s">
        <v>175</v>
      </c>
      <c r="AT95" s="23" t="s">
        <v>170</v>
      </c>
      <c r="AU95" s="23" t="s">
        <v>79</v>
      </c>
      <c r="AY95" s="23" t="s">
        <v>168</v>
      </c>
      <c r="BE95" s="231">
        <f>IF(N95="základní",J95,0)</f>
        <v>0</v>
      </c>
      <c r="BF95" s="231">
        <f>IF(N95="snížená",J95,0)</f>
        <v>0</v>
      </c>
      <c r="BG95" s="231">
        <f>IF(N95="zákl. přenesená",J95,0)</f>
        <v>0</v>
      </c>
      <c r="BH95" s="231">
        <f>IF(N95="sníž. přenesená",J95,0)</f>
        <v>0</v>
      </c>
      <c r="BI95" s="231">
        <f>IF(N95="nulová",J95,0)</f>
        <v>0</v>
      </c>
      <c r="BJ95" s="23" t="s">
        <v>79</v>
      </c>
      <c r="BK95" s="231">
        <f>ROUND(I95*H95,2)</f>
        <v>0</v>
      </c>
      <c r="BL95" s="23" t="s">
        <v>175</v>
      </c>
      <c r="BM95" s="23" t="s">
        <v>1066</v>
      </c>
    </row>
    <row r="96" s="1" customFormat="1" ht="16.5" customHeight="1">
      <c r="B96" s="45"/>
      <c r="C96" s="220" t="s">
        <v>217</v>
      </c>
      <c r="D96" s="220" t="s">
        <v>170</v>
      </c>
      <c r="E96" s="221" t="s">
        <v>1067</v>
      </c>
      <c r="F96" s="222" t="s">
        <v>1068</v>
      </c>
      <c r="G96" s="223" t="s">
        <v>205</v>
      </c>
      <c r="H96" s="224">
        <v>35</v>
      </c>
      <c r="I96" s="225"/>
      <c r="J96" s="226">
        <f>ROUND(I96*H96,2)</f>
        <v>0</v>
      </c>
      <c r="K96" s="222" t="s">
        <v>21</v>
      </c>
      <c r="L96" s="71"/>
      <c r="M96" s="227" t="s">
        <v>21</v>
      </c>
      <c r="N96" s="228" t="s">
        <v>42</v>
      </c>
      <c r="O96" s="46"/>
      <c r="P96" s="229">
        <f>O96*H96</f>
        <v>0</v>
      </c>
      <c r="Q96" s="229">
        <v>0</v>
      </c>
      <c r="R96" s="229">
        <f>Q96*H96</f>
        <v>0</v>
      </c>
      <c r="S96" s="229">
        <v>0</v>
      </c>
      <c r="T96" s="230">
        <f>S96*H96</f>
        <v>0</v>
      </c>
      <c r="AR96" s="23" t="s">
        <v>175</v>
      </c>
      <c r="AT96" s="23" t="s">
        <v>170</v>
      </c>
      <c r="AU96" s="23" t="s">
        <v>79</v>
      </c>
      <c r="AY96" s="23" t="s">
        <v>168</v>
      </c>
      <c r="BE96" s="231">
        <f>IF(N96="základní",J96,0)</f>
        <v>0</v>
      </c>
      <c r="BF96" s="231">
        <f>IF(N96="snížená",J96,0)</f>
        <v>0</v>
      </c>
      <c r="BG96" s="231">
        <f>IF(N96="zákl. přenesená",J96,0)</f>
        <v>0</v>
      </c>
      <c r="BH96" s="231">
        <f>IF(N96="sníž. přenesená",J96,0)</f>
        <v>0</v>
      </c>
      <c r="BI96" s="231">
        <f>IF(N96="nulová",J96,0)</f>
        <v>0</v>
      </c>
      <c r="BJ96" s="23" t="s">
        <v>79</v>
      </c>
      <c r="BK96" s="231">
        <f>ROUND(I96*H96,2)</f>
        <v>0</v>
      </c>
      <c r="BL96" s="23" t="s">
        <v>175</v>
      </c>
      <c r="BM96" s="23" t="s">
        <v>1069</v>
      </c>
    </row>
    <row r="97" s="1" customFormat="1" ht="16.5" customHeight="1">
      <c r="B97" s="45"/>
      <c r="C97" s="220" t="s">
        <v>222</v>
      </c>
      <c r="D97" s="220" t="s">
        <v>170</v>
      </c>
      <c r="E97" s="221" t="s">
        <v>1070</v>
      </c>
      <c r="F97" s="222" t="s">
        <v>1071</v>
      </c>
      <c r="G97" s="223" t="s">
        <v>205</v>
      </c>
      <c r="H97" s="224">
        <v>35</v>
      </c>
      <c r="I97" s="225"/>
      <c r="J97" s="226">
        <f>ROUND(I97*H97,2)</f>
        <v>0</v>
      </c>
      <c r="K97" s="222" t="s">
        <v>21</v>
      </c>
      <c r="L97" s="71"/>
      <c r="M97" s="227" t="s">
        <v>21</v>
      </c>
      <c r="N97" s="228" t="s">
        <v>42</v>
      </c>
      <c r="O97" s="46"/>
      <c r="P97" s="229">
        <f>O97*H97</f>
        <v>0</v>
      </c>
      <c r="Q97" s="229">
        <v>0</v>
      </c>
      <c r="R97" s="229">
        <f>Q97*H97</f>
        <v>0</v>
      </c>
      <c r="S97" s="229">
        <v>0</v>
      </c>
      <c r="T97" s="230">
        <f>S97*H97</f>
        <v>0</v>
      </c>
      <c r="AR97" s="23" t="s">
        <v>175</v>
      </c>
      <c r="AT97" s="23" t="s">
        <v>170</v>
      </c>
      <c r="AU97" s="23" t="s">
        <v>79</v>
      </c>
      <c r="AY97" s="23" t="s">
        <v>168</v>
      </c>
      <c r="BE97" s="231">
        <f>IF(N97="základní",J97,0)</f>
        <v>0</v>
      </c>
      <c r="BF97" s="231">
        <f>IF(N97="snížená",J97,0)</f>
        <v>0</v>
      </c>
      <c r="BG97" s="231">
        <f>IF(N97="zákl. přenesená",J97,0)</f>
        <v>0</v>
      </c>
      <c r="BH97" s="231">
        <f>IF(N97="sníž. přenesená",J97,0)</f>
        <v>0</v>
      </c>
      <c r="BI97" s="231">
        <f>IF(N97="nulová",J97,0)</f>
        <v>0</v>
      </c>
      <c r="BJ97" s="23" t="s">
        <v>79</v>
      </c>
      <c r="BK97" s="231">
        <f>ROUND(I97*H97,2)</f>
        <v>0</v>
      </c>
      <c r="BL97" s="23" t="s">
        <v>175</v>
      </c>
      <c r="BM97" s="23" t="s">
        <v>1072</v>
      </c>
    </row>
    <row r="98" s="1" customFormat="1" ht="16.5" customHeight="1">
      <c r="B98" s="45"/>
      <c r="C98" s="220" t="s">
        <v>227</v>
      </c>
      <c r="D98" s="220" t="s">
        <v>170</v>
      </c>
      <c r="E98" s="221" t="s">
        <v>1073</v>
      </c>
      <c r="F98" s="222" t="s">
        <v>1074</v>
      </c>
      <c r="G98" s="223" t="s">
        <v>205</v>
      </c>
      <c r="H98" s="224">
        <v>35</v>
      </c>
      <c r="I98" s="225"/>
      <c r="J98" s="226">
        <f>ROUND(I98*H98,2)</f>
        <v>0</v>
      </c>
      <c r="K98" s="222" t="s">
        <v>21</v>
      </c>
      <c r="L98" s="71"/>
      <c r="M98" s="227" t="s">
        <v>21</v>
      </c>
      <c r="N98" s="228" t="s">
        <v>42</v>
      </c>
      <c r="O98" s="46"/>
      <c r="P98" s="229">
        <f>O98*H98</f>
        <v>0</v>
      </c>
      <c r="Q98" s="229">
        <v>0</v>
      </c>
      <c r="R98" s="229">
        <f>Q98*H98</f>
        <v>0</v>
      </c>
      <c r="S98" s="229">
        <v>0</v>
      </c>
      <c r="T98" s="230">
        <f>S98*H98</f>
        <v>0</v>
      </c>
      <c r="AR98" s="23" t="s">
        <v>175</v>
      </c>
      <c r="AT98" s="23" t="s">
        <v>170</v>
      </c>
      <c r="AU98" s="23" t="s">
        <v>79</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1075</v>
      </c>
    </row>
    <row r="99" s="1" customFormat="1" ht="16.5" customHeight="1">
      <c r="B99" s="45"/>
      <c r="C99" s="220" t="s">
        <v>232</v>
      </c>
      <c r="D99" s="220" t="s">
        <v>170</v>
      </c>
      <c r="E99" s="221" t="s">
        <v>1076</v>
      </c>
      <c r="F99" s="222" t="s">
        <v>1077</v>
      </c>
      <c r="G99" s="223" t="s">
        <v>800</v>
      </c>
      <c r="H99" s="224">
        <v>28</v>
      </c>
      <c r="I99" s="225"/>
      <c r="J99" s="226">
        <f>ROUND(I99*H99,2)</f>
        <v>0</v>
      </c>
      <c r="K99" s="222" t="s">
        <v>21</v>
      </c>
      <c r="L99" s="71"/>
      <c r="M99" s="227" t="s">
        <v>21</v>
      </c>
      <c r="N99" s="228" t="s">
        <v>42</v>
      </c>
      <c r="O99" s="46"/>
      <c r="P99" s="229">
        <f>O99*H99</f>
        <v>0</v>
      </c>
      <c r="Q99" s="229">
        <v>0</v>
      </c>
      <c r="R99" s="229">
        <f>Q99*H99</f>
        <v>0</v>
      </c>
      <c r="S99" s="229">
        <v>0</v>
      </c>
      <c r="T99" s="230">
        <f>S99*H99</f>
        <v>0</v>
      </c>
      <c r="AR99" s="23" t="s">
        <v>175</v>
      </c>
      <c r="AT99" s="23" t="s">
        <v>170</v>
      </c>
      <c r="AU99" s="23" t="s">
        <v>79</v>
      </c>
      <c r="AY99" s="23" t="s">
        <v>168</v>
      </c>
      <c r="BE99" s="231">
        <f>IF(N99="základní",J99,0)</f>
        <v>0</v>
      </c>
      <c r="BF99" s="231">
        <f>IF(N99="snížená",J99,0)</f>
        <v>0</v>
      </c>
      <c r="BG99" s="231">
        <f>IF(N99="zákl. přenesená",J99,0)</f>
        <v>0</v>
      </c>
      <c r="BH99" s="231">
        <f>IF(N99="sníž. přenesená",J99,0)</f>
        <v>0</v>
      </c>
      <c r="BI99" s="231">
        <f>IF(N99="nulová",J99,0)</f>
        <v>0</v>
      </c>
      <c r="BJ99" s="23" t="s">
        <v>79</v>
      </c>
      <c r="BK99" s="231">
        <f>ROUND(I99*H99,2)</f>
        <v>0</v>
      </c>
      <c r="BL99" s="23" t="s">
        <v>175</v>
      </c>
      <c r="BM99" s="23" t="s">
        <v>1078</v>
      </c>
    </row>
    <row r="100" s="1" customFormat="1" ht="16.5" customHeight="1">
      <c r="B100" s="45"/>
      <c r="C100" s="220" t="s">
        <v>239</v>
      </c>
      <c r="D100" s="220" t="s">
        <v>170</v>
      </c>
      <c r="E100" s="221" t="s">
        <v>1079</v>
      </c>
      <c r="F100" s="222" t="s">
        <v>1080</v>
      </c>
      <c r="G100" s="223" t="s">
        <v>195</v>
      </c>
      <c r="H100" s="224">
        <v>50</v>
      </c>
      <c r="I100" s="225"/>
      <c r="J100" s="226">
        <f>ROUND(I100*H100,2)</f>
        <v>0</v>
      </c>
      <c r="K100" s="222" t="s">
        <v>21</v>
      </c>
      <c r="L100" s="71"/>
      <c r="M100" s="227" t="s">
        <v>21</v>
      </c>
      <c r="N100" s="228" t="s">
        <v>42</v>
      </c>
      <c r="O100" s="46"/>
      <c r="P100" s="229">
        <f>O100*H100</f>
        <v>0</v>
      </c>
      <c r="Q100" s="229">
        <v>0</v>
      </c>
      <c r="R100" s="229">
        <f>Q100*H100</f>
        <v>0</v>
      </c>
      <c r="S100" s="229">
        <v>0</v>
      </c>
      <c r="T100" s="230">
        <f>S100*H100</f>
        <v>0</v>
      </c>
      <c r="AR100" s="23" t="s">
        <v>175</v>
      </c>
      <c r="AT100" s="23" t="s">
        <v>170</v>
      </c>
      <c r="AU100" s="23" t="s">
        <v>79</v>
      </c>
      <c r="AY100" s="23" t="s">
        <v>168</v>
      </c>
      <c r="BE100" s="231">
        <f>IF(N100="základní",J100,0)</f>
        <v>0</v>
      </c>
      <c r="BF100" s="231">
        <f>IF(N100="snížená",J100,0)</f>
        <v>0</v>
      </c>
      <c r="BG100" s="231">
        <f>IF(N100="zákl. přenesená",J100,0)</f>
        <v>0</v>
      </c>
      <c r="BH100" s="231">
        <f>IF(N100="sníž. přenesená",J100,0)</f>
        <v>0</v>
      </c>
      <c r="BI100" s="231">
        <f>IF(N100="nulová",J100,0)</f>
        <v>0</v>
      </c>
      <c r="BJ100" s="23" t="s">
        <v>79</v>
      </c>
      <c r="BK100" s="231">
        <f>ROUND(I100*H100,2)</f>
        <v>0</v>
      </c>
      <c r="BL100" s="23" t="s">
        <v>175</v>
      </c>
      <c r="BM100" s="23" t="s">
        <v>1081</v>
      </c>
    </row>
    <row r="101" s="1" customFormat="1" ht="16.5" customHeight="1">
      <c r="B101" s="45"/>
      <c r="C101" s="220" t="s">
        <v>10</v>
      </c>
      <c r="D101" s="220" t="s">
        <v>170</v>
      </c>
      <c r="E101" s="221" t="s">
        <v>1082</v>
      </c>
      <c r="F101" s="222" t="s">
        <v>1083</v>
      </c>
      <c r="G101" s="223" t="s">
        <v>205</v>
      </c>
      <c r="H101" s="224">
        <v>16.5</v>
      </c>
      <c r="I101" s="225"/>
      <c r="J101" s="226">
        <f>ROUND(I101*H101,2)</f>
        <v>0</v>
      </c>
      <c r="K101" s="222" t="s">
        <v>21</v>
      </c>
      <c r="L101" s="71"/>
      <c r="M101" s="227" t="s">
        <v>21</v>
      </c>
      <c r="N101" s="228" t="s">
        <v>42</v>
      </c>
      <c r="O101" s="46"/>
      <c r="P101" s="229">
        <f>O101*H101</f>
        <v>0</v>
      </c>
      <c r="Q101" s="229">
        <v>0</v>
      </c>
      <c r="R101" s="229">
        <f>Q101*H101</f>
        <v>0</v>
      </c>
      <c r="S101" s="229">
        <v>0</v>
      </c>
      <c r="T101" s="230">
        <f>S101*H101</f>
        <v>0</v>
      </c>
      <c r="AR101" s="23" t="s">
        <v>175</v>
      </c>
      <c r="AT101" s="23" t="s">
        <v>170</v>
      </c>
      <c r="AU101" s="23" t="s">
        <v>79</v>
      </c>
      <c r="AY101" s="23" t="s">
        <v>168</v>
      </c>
      <c r="BE101" s="231">
        <f>IF(N101="základní",J101,0)</f>
        <v>0</v>
      </c>
      <c r="BF101" s="231">
        <f>IF(N101="snížená",J101,0)</f>
        <v>0</v>
      </c>
      <c r="BG101" s="231">
        <f>IF(N101="zákl. přenesená",J101,0)</f>
        <v>0</v>
      </c>
      <c r="BH101" s="231">
        <f>IF(N101="sníž. přenesená",J101,0)</f>
        <v>0</v>
      </c>
      <c r="BI101" s="231">
        <f>IF(N101="nulová",J101,0)</f>
        <v>0</v>
      </c>
      <c r="BJ101" s="23" t="s">
        <v>79</v>
      </c>
      <c r="BK101" s="231">
        <f>ROUND(I101*H101,2)</f>
        <v>0</v>
      </c>
      <c r="BL101" s="23" t="s">
        <v>175</v>
      </c>
      <c r="BM101" s="23" t="s">
        <v>1084</v>
      </c>
    </row>
    <row r="102" s="1" customFormat="1" ht="16.5" customHeight="1">
      <c r="B102" s="45"/>
      <c r="C102" s="220" t="s">
        <v>249</v>
      </c>
      <c r="D102" s="220" t="s">
        <v>170</v>
      </c>
      <c r="E102" s="221" t="s">
        <v>1085</v>
      </c>
      <c r="F102" s="222" t="s">
        <v>1086</v>
      </c>
      <c r="G102" s="223" t="s">
        <v>195</v>
      </c>
      <c r="H102" s="224">
        <v>300</v>
      </c>
      <c r="I102" s="225"/>
      <c r="J102" s="226">
        <f>ROUND(I102*H102,2)</f>
        <v>0</v>
      </c>
      <c r="K102" s="222" t="s">
        <v>21</v>
      </c>
      <c r="L102" s="71"/>
      <c r="M102" s="227" t="s">
        <v>21</v>
      </c>
      <c r="N102" s="228" t="s">
        <v>42</v>
      </c>
      <c r="O102" s="46"/>
      <c r="P102" s="229">
        <f>O102*H102</f>
        <v>0</v>
      </c>
      <c r="Q102" s="229">
        <v>0</v>
      </c>
      <c r="R102" s="229">
        <f>Q102*H102</f>
        <v>0</v>
      </c>
      <c r="S102" s="229">
        <v>0</v>
      </c>
      <c r="T102" s="230">
        <f>S102*H102</f>
        <v>0</v>
      </c>
      <c r="AR102" s="23" t="s">
        <v>175</v>
      </c>
      <c r="AT102" s="23" t="s">
        <v>170</v>
      </c>
      <c r="AU102" s="23" t="s">
        <v>79</v>
      </c>
      <c r="AY102" s="23" t="s">
        <v>168</v>
      </c>
      <c r="BE102" s="231">
        <f>IF(N102="základní",J102,0)</f>
        <v>0</v>
      </c>
      <c r="BF102" s="231">
        <f>IF(N102="snížená",J102,0)</f>
        <v>0</v>
      </c>
      <c r="BG102" s="231">
        <f>IF(N102="zákl. přenesená",J102,0)</f>
        <v>0</v>
      </c>
      <c r="BH102" s="231">
        <f>IF(N102="sníž. přenesená",J102,0)</f>
        <v>0</v>
      </c>
      <c r="BI102" s="231">
        <f>IF(N102="nulová",J102,0)</f>
        <v>0</v>
      </c>
      <c r="BJ102" s="23" t="s">
        <v>79</v>
      </c>
      <c r="BK102" s="231">
        <f>ROUND(I102*H102,2)</f>
        <v>0</v>
      </c>
      <c r="BL102" s="23" t="s">
        <v>175</v>
      </c>
      <c r="BM102" s="23" t="s">
        <v>1087</v>
      </c>
    </row>
    <row r="103" s="1" customFormat="1" ht="16.5" customHeight="1">
      <c r="B103" s="45"/>
      <c r="C103" s="220" t="s">
        <v>253</v>
      </c>
      <c r="D103" s="220" t="s">
        <v>170</v>
      </c>
      <c r="E103" s="221" t="s">
        <v>1088</v>
      </c>
      <c r="F103" s="222" t="s">
        <v>1089</v>
      </c>
      <c r="G103" s="223" t="s">
        <v>800</v>
      </c>
      <c r="H103" s="224">
        <v>4</v>
      </c>
      <c r="I103" s="225"/>
      <c r="J103" s="226">
        <f>ROUND(I103*H103,2)</f>
        <v>0</v>
      </c>
      <c r="K103" s="222" t="s">
        <v>21</v>
      </c>
      <c r="L103" s="71"/>
      <c r="M103" s="227" t="s">
        <v>21</v>
      </c>
      <c r="N103" s="228" t="s">
        <v>42</v>
      </c>
      <c r="O103" s="46"/>
      <c r="P103" s="229">
        <f>O103*H103</f>
        <v>0</v>
      </c>
      <c r="Q103" s="229">
        <v>0</v>
      </c>
      <c r="R103" s="229">
        <f>Q103*H103</f>
        <v>0</v>
      </c>
      <c r="S103" s="229">
        <v>0</v>
      </c>
      <c r="T103" s="230">
        <f>S103*H103</f>
        <v>0</v>
      </c>
      <c r="AR103" s="23" t="s">
        <v>175</v>
      </c>
      <c r="AT103" s="23" t="s">
        <v>170</v>
      </c>
      <c r="AU103" s="23" t="s">
        <v>79</v>
      </c>
      <c r="AY103" s="23" t="s">
        <v>168</v>
      </c>
      <c r="BE103" s="231">
        <f>IF(N103="základní",J103,0)</f>
        <v>0</v>
      </c>
      <c r="BF103" s="231">
        <f>IF(N103="snížená",J103,0)</f>
        <v>0</v>
      </c>
      <c r="BG103" s="231">
        <f>IF(N103="zákl. přenesená",J103,0)</f>
        <v>0</v>
      </c>
      <c r="BH103" s="231">
        <f>IF(N103="sníž. přenesená",J103,0)</f>
        <v>0</v>
      </c>
      <c r="BI103" s="231">
        <f>IF(N103="nulová",J103,0)</f>
        <v>0</v>
      </c>
      <c r="BJ103" s="23" t="s">
        <v>79</v>
      </c>
      <c r="BK103" s="231">
        <f>ROUND(I103*H103,2)</f>
        <v>0</v>
      </c>
      <c r="BL103" s="23" t="s">
        <v>175</v>
      </c>
      <c r="BM103" s="23" t="s">
        <v>1090</v>
      </c>
    </row>
    <row r="104" s="1" customFormat="1" ht="16.5" customHeight="1">
      <c r="B104" s="45"/>
      <c r="C104" s="220" t="s">
        <v>258</v>
      </c>
      <c r="D104" s="220" t="s">
        <v>170</v>
      </c>
      <c r="E104" s="221" t="s">
        <v>1091</v>
      </c>
      <c r="F104" s="222" t="s">
        <v>1092</v>
      </c>
      <c r="G104" s="223" t="s">
        <v>800</v>
      </c>
      <c r="H104" s="224">
        <v>4</v>
      </c>
      <c r="I104" s="225"/>
      <c r="J104" s="226">
        <f>ROUND(I104*H104,2)</f>
        <v>0</v>
      </c>
      <c r="K104" s="222" t="s">
        <v>21</v>
      </c>
      <c r="L104" s="71"/>
      <c r="M104" s="227" t="s">
        <v>21</v>
      </c>
      <c r="N104" s="228" t="s">
        <v>42</v>
      </c>
      <c r="O104" s="46"/>
      <c r="P104" s="229">
        <f>O104*H104</f>
        <v>0</v>
      </c>
      <c r="Q104" s="229">
        <v>0</v>
      </c>
      <c r="R104" s="229">
        <f>Q104*H104</f>
        <v>0</v>
      </c>
      <c r="S104" s="229">
        <v>0</v>
      </c>
      <c r="T104" s="230">
        <f>S104*H104</f>
        <v>0</v>
      </c>
      <c r="AR104" s="23" t="s">
        <v>175</v>
      </c>
      <c r="AT104" s="23" t="s">
        <v>170</v>
      </c>
      <c r="AU104" s="23" t="s">
        <v>79</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1093</v>
      </c>
    </row>
    <row r="105" s="1" customFormat="1" ht="16.5" customHeight="1">
      <c r="B105" s="45"/>
      <c r="C105" s="220" t="s">
        <v>264</v>
      </c>
      <c r="D105" s="220" t="s">
        <v>170</v>
      </c>
      <c r="E105" s="221" t="s">
        <v>1094</v>
      </c>
      <c r="F105" s="222" t="s">
        <v>1095</v>
      </c>
      <c r="G105" s="223" t="s">
        <v>195</v>
      </c>
      <c r="H105" s="224">
        <v>52</v>
      </c>
      <c r="I105" s="225"/>
      <c r="J105" s="226">
        <f>ROUND(I105*H105,2)</f>
        <v>0</v>
      </c>
      <c r="K105" s="222" t="s">
        <v>21</v>
      </c>
      <c r="L105" s="71"/>
      <c r="M105" s="227" t="s">
        <v>21</v>
      </c>
      <c r="N105" s="228" t="s">
        <v>42</v>
      </c>
      <c r="O105" s="46"/>
      <c r="P105" s="229">
        <f>O105*H105</f>
        <v>0</v>
      </c>
      <c r="Q105" s="229">
        <v>0</v>
      </c>
      <c r="R105" s="229">
        <f>Q105*H105</f>
        <v>0</v>
      </c>
      <c r="S105" s="229">
        <v>0</v>
      </c>
      <c r="T105" s="230">
        <f>S105*H105</f>
        <v>0</v>
      </c>
      <c r="AR105" s="23" t="s">
        <v>175</v>
      </c>
      <c r="AT105" s="23" t="s">
        <v>170</v>
      </c>
      <c r="AU105" s="23" t="s">
        <v>79</v>
      </c>
      <c r="AY105" s="23" t="s">
        <v>168</v>
      </c>
      <c r="BE105" s="231">
        <f>IF(N105="základní",J105,0)</f>
        <v>0</v>
      </c>
      <c r="BF105" s="231">
        <f>IF(N105="snížená",J105,0)</f>
        <v>0</v>
      </c>
      <c r="BG105" s="231">
        <f>IF(N105="zákl. přenesená",J105,0)</f>
        <v>0</v>
      </c>
      <c r="BH105" s="231">
        <f>IF(N105="sníž. přenesená",J105,0)</f>
        <v>0</v>
      </c>
      <c r="BI105" s="231">
        <f>IF(N105="nulová",J105,0)</f>
        <v>0</v>
      </c>
      <c r="BJ105" s="23" t="s">
        <v>79</v>
      </c>
      <c r="BK105" s="231">
        <f>ROUND(I105*H105,2)</f>
        <v>0</v>
      </c>
      <c r="BL105" s="23" t="s">
        <v>175</v>
      </c>
      <c r="BM105" s="23" t="s">
        <v>1096</v>
      </c>
    </row>
    <row r="106" s="1" customFormat="1" ht="16.5" customHeight="1">
      <c r="B106" s="45"/>
      <c r="C106" s="220" t="s">
        <v>269</v>
      </c>
      <c r="D106" s="220" t="s">
        <v>170</v>
      </c>
      <c r="E106" s="221" t="s">
        <v>1097</v>
      </c>
      <c r="F106" s="222" t="s">
        <v>1098</v>
      </c>
      <c r="G106" s="223" t="s">
        <v>205</v>
      </c>
      <c r="H106" s="224">
        <v>4</v>
      </c>
      <c r="I106" s="225"/>
      <c r="J106" s="226">
        <f>ROUND(I106*H106,2)</f>
        <v>0</v>
      </c>
      <c r="K106" s="222" t="s">
        <v>21</v>
      </c>
      <c r="L106" s="71"/>
      <c r="M106" s="227" t="s">
        <v>21</v>
      </c>
      <c r="N106" s="228" t="s">
        <v>42</v>
      </c>
      <c r="O106" s="46"/>
      <c r="P106" s="229">
        <f>O106*H106</f>
        <v>0</v>
      </c>
      <c r="Q106" s="229">
        <v>0</v>
      </c>
      <c r="R106" s="229">
        <f>Q106*H106</f>
        <v>0</v>
      </c>
      <c r="S106" s="229">
        <v>0</v>
      </c>
      <c r="T106" s="230">
        <f>S106*H106</f>
        <v>0</v>
      </c>
      <c r="AR106" s="23" t="s">
        <v>175</v>
      </c>
      <c r="AT106" s="23" t="s">
        <v>170</v>
      </c>
      <c r="AU106" s="23" t="s">
        <v>79</v>
      </c>
      <c r="AY106" s="23" t="s">
        <v>168</v>
      </c>
      <c r="BE106" s="231">
        <f>IF(N106="základní",J106,0)</f>
        <v>0</v>
      </c>
      <c r="BF106" s="231">
        <f>IF(N106="snížená",J106,0)</f>
        <v>0</v>
      </c>
      <c r="BG106" s="231">
        <f>IF(N106="zákl. přenesená",J106,0)</f>
        <v>0</v>
      </c>
      <c r="BH106" s="231">
        <f>IF(N106="sníž. přenesená",J106,0)</f>
        <v>0</v>
      </c>
      <c r="BI106" s="231">
        <f>IF(N106="nulová",J106,0)</f>
        <v>0</v>
      </c>
      <c r="BJ106" s="23" t="s">
        <v>79</v>
      </c>
      <c r="BK106" s="231">
        <f>ROUND(I106*H106,2)</f>
        <v>0</v>
      </c>
      <c r="BL106" s="23" t="s">
        <v>175</v>
      </c>
      <c r="BM106" s="23" t="s">
        <v>1099</v>
      </c>
    </row>
    <row r="107" s="1" customFormat="1" ht="16.5" customHeight="1">
      <c r="B107" s="45"/>
      <c r="C107" s="220" t="s">
        <v>9</v>
      </c>
      <c r="D107" s="220" t="s">
        <v>170</v>
      </c>
      <c r="E107" s="221" t="s">
        <v>1100</v>
      </c>
      <c r="F107" s="222" t="s">
        <v>1101</v>
      </c>
      <c r="G107" s="223" t="s">
        <v>951</v>
      </c>
      <c r="H107" s="224">
        <v>1</v>
      </c>
      <c r="I107" s="225"/>
      <c r="J107" s="226">
        <f>ROUND(I107*H107,2)</f>
        <v>0</v>
      </c>
      <c r="K107" s="222" t="s">
        <v>21</v>
      </c>
      <c r="L107" s="71"/>
      <c r="M107" s="227" t="s">
        <v>21</v>
      </c>
      <c r="N107" s="228" t="s">
        <v>42</v>
      </c>
      <c r="O107" s="46"/>
      <c r="P107" s="229">
        <f>O107*H107</f>
        <v>0</v>
      </c>
      <c r="Q107" s="229">
        <v>0</v>
      </c>
      <c r="R107" s="229">
        <f>Q107*H107</f>
        <v>0</v>
      </c>
      <c r="S107" s="229">
        <v>0</v>
      </c>
      <c r="T107" s="230">
        <f>S107*H107</f>
        <v>0</v>
      </c>
      <c r="AR107" s="23" t="s">
        <v>175</v>
      </c>
      <c r="AT107" s="23" t="s">
        <v>170</v>
      </c>
      <c r="AU107" s="23" t="s">
        <v>79</v>
      </c>
      <c r="AY107" s="23" t="s">
        <v>168</v>
      </c>
      <c r="BE107" s="231">
        <f>IF(N107="základní",J107,0)</f>
        <v>0</v>
      </c>
      <c r="BF107" s="231">
        <f>IF(N107="snížená",J107,0)</f>
        <v>0</v>
      </c>
      <c r="BG107" s="231">
        <f>IF(N107="zákl. přenesená",J107,0)</f>
        <v>0</v>
      </c>
      <c r="BH107" s="231">
        <f>IF(N107="sníž. přenesená",J107,0)</f>
        <v>0</v>
      </c>
      <c r="BI107" s="231">
        <f>IF(N107="nulová",J107,0)</f>
        <v>0</v>
      </c>
      <c r="BJ107" s="23" t="s">
        <v>79</v>
      </c>
      <c r="BK107" s="231">
        <f>ROUND(I107*H107,2)</f>
        <v>0</v>
      </c>
      <c r="BL107" s="23" t="s">
        <v>175</v>
      </c>
      <c r="BM107" s="23" t="s">
        <v>1102</v>
      </c>
    </row>
    <row r="108" s="10" customFormat="1" ht="37.44" customHeight="1">
      <c r="B108" s="204"/>
      <c r="C108" s="205"/>
      <c r="D108" s="206" t="s">
        <v>70</v>
      </c>
      <c r="E108" s="207" t="s">
        <v>185</v>
      </c>
      <c r="F108" s="207" t="s">
        <v>1103</v>
      </c>
      <c r="G108" s="205"/>
      <c r="H108" s="205"/>
      <c r="I108" s="208"/>
      <c r="J108" s="209">
        <f>BK108</f>
        <v>0</v>
      </c>
      <c r="K108" s="205"/>
      <c r="L108" s="210"/>
      <c r="M108" s="211"/>
      <c r="N108" s="212"/>
      <c r="O108" s="212"/>
      <c r="P108" s="213">
        <f>SUM(P109:P121)</f>
        <v>0</v>
      </c>
      <c r="Q108" s="212"/>
      <c r="R108" s="213">
        <f>SUM(R109:R121)</f>
        <v>0</v>
      </c>
      <c r="S108" s="212"/>
      <c r="T108" s="214">
        <f>SUM(T109:T121)</f>
        <v>0</v>
      </c>
      <c r="AR108" s="215" t="s">
        <v>79</v>
      </c>
      <c r="AT108" s="216" t="s">
        <v>70</v>
      </c>
      <c r="AU108" s="216" t="s">
        <v>71</v>
      </c>
      <c r="AY108" s="215" t="s">
        <v>168</v>
      </c>
      <c r="BK108" s="217">
        <f>SUM(BK109:BK121)</f>
        <v>0</v>
      </c>
    </row>
    <row r="109" s="1" customFormat="1" ht="16.5" customHeight="1">
      <c r="B109" s="45"/>
      <c r="C109" s="220" t="s">
        <v>278</v>
      </c>
      <c r="D109" s="220" t="s">
        <v>170</v>
      </c>
      <c r="E109" s="221" t="s">
        <v>1104</v>
      </c>
      <c r="F109" s="222" t="s">
        <v>1105</v>
      </c>
      <c r="G109" s="223" t="s">
        <v>800</v>
      </c>
      <c r="H109" s="224">
        <v>4</v>
      </c>
      <c r="I109" s="225"/>
      <c r="J109" s="226">
        <f>ROUND(I109*H109,2)</f>
        <v>0</v>
      </c>
      <c r="K109" s="222" t="s">
        <v>21</v>
      </c>
      <c r="L109" s="71"/>
      <c r="M109" s="227" t="s">
        <v>21</v>
      </c>
      <c r="N109" s="228" t="s">
        <v>42</v>
      </c>
      <c r="O109" s="46"/>
      <c r="P109" s="229">
        <f>O109*H109</f>
        <v>0</v>
      </c>
      <c r="Q109" s="229">
        <v>0</v>
      </c>
      <c r="R109" s="229">
        <f>Q109*H109</f>
        <v>0</v>
      </c>
      <c r="S109" s="229">
        <v>0</v>
      </c>
      <c r="T109" s="230">
        <f>S109*H109</f>
        <v>0</v>
      </c>
      <c r="AR109" s="23" t="s">
        <v>175</v>
      </c>
      <c r="AT109" s="23" t="s">
        <v>170</v>
      </c>
      <c r="AU109" s="23" t="s">
        <v>79</v>
      </c>
      <c r="AY109" s="23" t="s">
        <v>168</v>
      </c>
      <c r="BE109" s="231">
        <f>IF(N109="základní",J109,0)</f>
        <v>0</v>
      </c>
      <c r="BF109" s="231">
        <f>IF(N109="snížená",J109,0)</f>
        <v>0</v>
      </c>
      <c r="BG109" s="231">
        <f>IF(N109="zákl. přenesená",J109,0)</f>
        <v>0</v>
      </c>
      <c r="BH109" s="231">
        <f>IF(N109="sníž. přenesená",J109,0)</f>
        <v>0</v>
      </c>
      <c r="BI109" s="231">
        <f>IF(N109="nulová",J109,0)</f>
        <v>0</v>
      </c>
      <c r="BJ109" s="23" t="s">
        <v>79</v>
      </c>
      <c r="BK109" s="231">
        <f>ROUND(I109*H109,2)</f>
        <v>0</v>
      </c>
      <c r="BL109" s="23" t="s">
        <v>175</v>
      </c>
      <c r="BM109" s="23" t="s">
        <v>1106</v>
      </c>
    </row>
    <row r="110" s="1" customFormat="1" ht="16.5" customHeight="1">
      <c r="B110" s="45"/>
      <c r="C110" s="220" t="s">
        <v>283</v>
      </c>
      <c r="D110" s="220" t="s">
        <v>170</v>
      </c>
      <c r="E110" s="221" t="s">
        <v>1107</v>
      </c>
      <c r="F110" s="222" t="s">
        <v>1108</v>
      </c>
      <c r="G110" s="223" t="s">
        <v>195</v>
      </c>
      <c r="H110" s="224">
        <v>132</v>
      </c>
      <c r="I110" s="225"/>
      <c r="J110" s="226">
        <f>ROUND(I110*H110,2)</f>
        <v>0</v>
      </c>
      <c r="K110" s="222" t="s">
        <v>21</v>
      </c>
      <c r="L110" s="71"/>
      <c r="M110" s="227" t="s">
        <v>21</v>
      </c>
      <c r="N110" s="228" t="s">
        <v>42</v>
      </c>
      <c r="O110" s="46"/>
      <c r="P110" s="229">
        <f>O110*H110</f>
        <v>0</v>
      </c>
      <c r="Q110" s="229">
        <v>0</v>
      </c>
      <c r="R110" s="229">
        <f>Q110*H110</f>
        <v>0</v>
      </c>
      <c r="S110" s="229">
        <v>0</v>
      </c>
      <c r="T110" s="230">
        <f>S110*H110</f>
        <v>0</v>
      </c>
      <c r="AR110" s="23" t="s">
        <v>175</v>
      </c>
      <c r="AT110" s="23" t="s">
        <v>170</v>
      </c>
      <c r="AU110" s="23" t="s">
        <v>79</v>
      </c>
      <c r="AY110" s="23" t="s">
        <v>168</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175</v>
      </c>
      <c r="BM110" s="23" t="s">
        <v>1109</v>
      </c>
    </row>
    <row r="111" s="1" customFormat="1" ht="16.5" customHeight="1">
      <c r="B111" s="45"/>
      <c r="C111" s="220" t="s">
        <v>288</v>
      </c>
      <c r="D111" s="220" t="s">
        <v>170</v>
      </c>
      <c r="E111" s="221" t="s">
        <v>1110</v>
      </c>
      <c r="F111" s="222" t="s">
        <v>1111</v>
      </c>
      <c r="G111" s="223" t="s">
        <v>195</v>
      </c>
      <c r="H111" s="224">
        <v>330</v>
      </c>
      <c r="I111" s="225"/>
      <c r="J111" s="226">
        <f>ROUND(I111*H111,2)</f>
        <v>0</v>
      </c>
      <c r="K111" s="222" t="s">
        <v>21</v>
      </c>
      <c r="L111" s="71"/>
      <c r="M111" s="227" t="s">
        <v>21</v>
      </c>
      <c r="N111" s="228" t="s">
        <v>42</v>
      </c>
      <c r="O111" s="46"/>
      <c r="P111" s="229">
        <f>O111*H111</f>
        <v>0</v>
      </c>
      <c r="Q111" s="229">
        <v>0</v>
      </c>
      <c r="R111" s="229">
        <f>Q111*H111</f>
        <v>0</v>
      </c>
      <c r="S111" s="229">
        <v>0</v>
      </c>
      <c r="T111" s="230">
        <f>S111*H111</f>
        <v>0</v>
      </c>
      <c r="AR111" s="23" t="s">
        <v>175</v>
      </c>
      <c r="AT111" s="23" t="s">
        <v>170</v>
      </c>
      <c r="AU111" s="23" t="s">
        <v>79</v>
      </c>
      <c r="AY111" s="23" t="s">
        <v>168</v>
      </c>
      <c r="BE111" s="231">
        <f>IF(N111="základní",J111,0)</f>
        <v>0</v>
      </c>
      <c r="BF111" s="231">
        <f>IF(N111="snížená",J111,0)</f>
        <v>0</v>
      </c>
      <c r="BG111" s="231">
        <f>IF(N111="zákl. přenesená",J111,0)</f>
        <v>0</v>
      </c>
      <c r="BH111" s="231">
        <f>IF(N111="sníž. přenesená",J111,0)</f>
        <v>0</v>
      </c>
      <c r="BI111" s="231">
        <f>IF(N111="nulová",J111,0)</f>
        <v>0</v>
      </c>
      <c r="BJ111" s="23" t="s">
        <v>79</v>
      </c>
      <c r="BK111" s="231">
        <f>ROUND(I111*H111,2)</f>
        <v>0</v>
      </c>
      <c r="BL111" s="23" t="s">
        <v>175</v>
      </c>
      <c r="BM111" s="23" t="s">
        <v>1112</v>
      </c>
    </row>
    <row r="112" s="1" customFormat="1" ht="25.5" customHeight="1">
      <c r="B112" s="45"/>
      <c r="C112" s="220" t="s">
        <v>293</v>
      </c>
      <c r="D112" s="220" t="s">
        <v>170</v>
      </c>
      <c r="E112" s="221" t="s">
        <v>1113</v>
      </c>
      <c r="F112" s="222" t="s">
        <v>1114</v>
      </c>
      <c r="G112" s="223" t="s">
        <v>195</v>
      </c>
      <c r="H112" s="224">
        <v>37</v>
      </c>
      <c r="I112" s="225"/>
      <c r="J112" s="226">
        <f>ROUND(I112*H112,2)</f>
        <v>0</v>
      </c>
      <c r="K112" s="222" t="s">
        <v>21</v>
      </c>
      <c r="L112" s="71"/>
      <c r="M112" s="227" t="s">
        <v>21</v>
      </c>
      <c r="N112" s="228" t="s">
        <v>42</v>
      </c>
      <c r="O112" s="46"/>
      <c r="P112" s="229">
        <f>O112*H112</f>
        <v>0</v>
      </c>
      <c r="Q112" s="229">
        <v>0</v>
      </c>
      <c r="R112" s="229">
        <f>Q112*H112</f>
        <v>0</v>
      </c>
      <c r="S112" s="229">
        <v>0</v>
      </c>
      <c r="T112" s="230">
        <f>S112*H112</f>
        <v>0</v>
      </c>
      <c r="AR112" s="23" t="s">
        <v>175</v>
      </c>
      <c r="AT112" s="23" t="s">
        <v>170</v>
      </c>
      <c r="AU112" s="23" t="s">
        <v>79</v>
      </c>
      <c r="AY112" s="23" t="s">
        <v>168</v>
      </c>
      <c r="BE112" s="231">
        <f>IF(N112="základní",J112,0)</f>
        <v>0</v>
      </c>
      <c r="BF112" s="231">
        <f>IF(N112="snížená",J112,0)</f>
        <v>0</v>
      </c>
      <c r="BG112" s="231">
        <f>IF(N112="zákl. přenesená",J112,0)</f>
        <v>0</v>
      </c>
      <c r="BH112" s="231">
        <f>IF(N112="sníž. přenesená",J112,0)</f>
        <v>0</v>
      </c>
      <c r="BI112" s="231">
        <f>IF(N112="nulová",J112,0)</f>
        <v>0</v>
      </c>
      <c r="BJ112" s="23" t="s">
        <v>79</v>
      </c>
      <c r="BK112" s="231">
        <f>ROUND(I112*H112,2)</f>
        <v>0</v>
      </c>
      <c r="BL112" s="23" t="s">
        <v>175</v>
      </c>
      <c r="BM112" s="23" t="s">
        <v>1115</v>
      </c>
    </row>
    <row r="113" s="1" customFormat="1" ht="16.5" customHeight="1">
      <c r="B113" s="45"/>
      <c r="C113" s="220" t="s">
        <v>298</v>
      </c>
      <c r="D113" s="220" t="s">
        <v>170</v>
      </c>
      <c r="E113" s="221" t="s">
        <v>1116</v>
      </c>
      <c r="F113" s="222" t="s">
        <v>1117</v>
      </c>
      <c r="G113" s="223" t="s">
        <v>800</v>
      </c>
      <c r="H113" s="224">
        <v>38</v>
      </c>
      <c r="I113" s="225"/>
      <c r="J113" s="226">
        <f>ROUND(I113*H113,2)</f>
        <v>0</v>
      </c>
      <c r="K113" s="222" t="s">
        <v>21</v>
      </c>
      <c r="L113" s="71"/>
      <c r="M113" s="227" t="s">
        <v>21</v>
      </c>
      <c r="N113" s="228" t="s">
        <v>42</v>
      </c>
      <c r="O113" s="46"/>
      <c r="P113" s="229">
        <f>O113*H113</f>
        <v>0</v>
      </c>
      <c r="Q113" s="229">
        <v>0</v>
      </c>
      <c r="R113" s="229">
        <f>Q113*H113</f>
        <v>0</v>
      </c>
      <c r="S113" s="229">
        <v>0</v>
      </c>
      <c r="T113" s="230">
        <f>S113*H113</f>
        <v>0</v>
      </c>
      <c r="AR113" s="23" t="s">
        <v>175</v>
      </c>
      <c r="AT113" s="23" t="s">
        <v>170</v>
      </c>
      <c r="AU113" s="23" t="s">
        <v>79</v>
      </c>
      <c r="AY113" s="23" t="s">
        <v>168</v>
      </c>
      <c r="BE113" s="231">
        <f>IF(N113="základní",J113,0)</f>
        <v>0</v>
      </c>
      <c r="BF113" s="231">
        <f>IF(N113="snížená",J113,0)</f>
        <v>0</v>
      </c>
      <c r="BG113" s="231">
        <f>IF(N113="zákl. přenesená",J113,0)</f>
        <v>0</v>
      </c>
      <c r="BH113" s="231">
        <f>IF(N113="sníž. přenesená",J113,0)</f>
        <v>0</v>
      </c>
      <c r="BI113" s="231">
        <f>IF(N113="nulová",J113,0)</f>
        <v>0</v>
      </c>
      <c r="BJ113" s="23" t="s">
        <v>79</v>
      </c>
      <c r="BK113" s="231">
        <f>ROUND(I113*H113,2)</f>
        <v>0</v>
      </c>
      <c r="BL113" s="23" t="s">
        <v>175</v>
      </c>
      <c r="BM113" s="23" t="s">
        <v>1118</v>
      </c>
    </row>
    <row r="114" s="1" customFormat="1" ht="16.5" customHeight="1">
      <c r="B114" s="45"/>
      <c r="C114" s="220" t="s">
        <v>303</v>
      </c>
      <c r="D114" s="220" t="s">
        <v>170</v>
      </c>
      <c r="E114" s="221" t="s">
        <v>1119</v>
      </c>
      <c r="F114" s="222" t="s">
        <v>1120</v>
      </c>
      <c r="G114" s="223" t="s">
        <v>195</v>
      </c>
      <c r="H114" s="224">
        <v>499</v>
      </c>
      <c r="I114" s="225"/>
      <c r="J114" s="226">
        <f>ROUND(I114*H114,2)</f>
        <v>0</v>
      </c>
      <c r="K114" s="222" t="s">
        <v>21</v>
      </c>
      <c r="L114" s="71"/>
      <c r="M114" s="227" t="s">
        <v>21</v>
      </c>
      <c r="N114" s="228" t="s">
        <v>42</v>
      </c>
      <c r="O114" s="46"/>
      <c r="P114" s="229">
        <f>O114*H114</f>
        <v>0</v>
      </c>
      <c r="Q114" s="229">
        <v>0</v>
      </c>
      <c r="R114" s="229">
        <f>Q114*H114</f>
        <v>0</v>
      </c>
      <c r="S114" s="229">
        <v>0</v>
      </c>
      <c r="T114" s="230">
        <f>S114*H114</f>
        <v>0</v>
      </c>
      <c r="AR114" s="23" t="s">
        <v>175</v>
      </c>
      <c r="AT114" s="23" t="s">
        <v>170</v>
      </c>
      <c r="AU114" s="23" t="s">
        <v>79</v>
      </c>
      <c r="AY114" s="23" t="s">
        <v>168</v>
      </c>
      <c r="BE114" s="231">
        <f>IF(N114="základní",J114,0)</f>
        <v>0</v>
      </c>
      <c r="BF114" s="231">
        <f>IF(N114="snížená",J114,0)</f>
        <v>0</v>
      </c>
      <c r="BG114" s="231">
        <f>IF(N114="zákl. přenesená",J114,0)</f>
        <v>0</v>
      </c>
      <c r="BH114" s="231">
        <f>IF(N114="sníž. přenesená",J114,0)</f>
        <v>0</v>
      </c>
      <c r="BI114" s="231">
        <f>IF(N114="nulová",J114,0)</f>
        <v>0</v>
      </c>
      <c r="BJ114" s="23" t="s">
        <v>79</v>
      </c>
      <c r="BK114" s="231">
        <f>ROUND(I114*H114,2)</f>
        <v>0</v>
      </c>
      <c r="BL114" s="23" t="s">
        <v>175</v>
      </c>
      <c r="BM114" s="23" t="s">
        <v>1121</v>
      </c>
    </row>
    <row r="115" s="1" customFormat="1" ht="16.5" customHeight="1">
      <c r="B115" s="45"/>
      <c r="C115" s="220" t="s">
        <v>308</v>
      </c>
      <c r="D115" s="220" t="s">
        <v>170</v>
      </c>
      <c r="E115" s="221" t="s">
        <v>1122</v>
      </c>
      <c r="F115" s="222" t="s">
        <v>1123</v>
      </c>
      <c r="G115" s="223" t="s">
        <v>800</v>
      </c>
      <c r="H115" s="224">
        <v>4</v>
      </c>
      <c r="I115" s="225"/>
      <c r="J115" s="226">
        <f>ROUND(I115*H115,2)</f>
        <v>0</v>
      </c>
      <c r="K115" s="222" t="s">
        <v>21</v>
      </c>
      <c r="L115" s="71"/>
      <c r="M115" s="227" t="s">
        <v>21</v>
      </c>
      <c r="N115" s="228" t="s">
        <v>42</v>
      </c>
      <c r="O115" s="46"/>
      <c r="P115" s="229">
        <f>O115*H115</f>
        <v>0</v>
      </c>
      <c r="Q115" s="229">
        <v>0</v>
      </c>
      <c r="R115" s="229">
        <f>Q115*H115</f>
        <v>0</v>
      </c>
      <c r="S115" s="229">
        <v>0</v>
      </c>
      <c r="T115" s="230">
        <f>S115*H115</f>
        <v>0</v>
      </c>
      <c r="AR115" s="23" t="s">
        <v>175</v>
      </c>
      <c r="AT115" s="23" t="s">
        <v>170</v>
      </c>
      <c r="AU115" s="23" t="s">
        <v>79</v>
      </c>
      <c r="AY115" s="23" t="s">
        <v>168</v>
      </c>
      <c r="BE115" s="231">
        <f>IF(N115="základní",J115,0)</f>
        <v>0</v>
      </c>
      <c r="BF115" s="231">
        <f>IF(N115="snížená",J115,0)</f>
        <v>0</v>
      </c>
      <c r="BG115" s="231">
        <f>IF(N115="zákl. přenesená",J115,0)</f>
        <v>0</v>
      </c>
      <c r="BH115" s="231">
        <f>IF(N115="sníž. přenesená",J115,0)</f>
        <v>0</v>
      </c>
      <c r="BI115" s="231">
        <f>IF(N115="nulová",J115,0)</f>
        <v>0</v>
      </c>
      <c r="BJ115" s="23" t="s">
        <v>79</v>
      </c>
      <c r="BK115" s="231">
        <f>ROUND(I115*H115,2)</f>
        <v>0</v>
      </c>
      <c r="BL115" s="23" t="s">
        <v>175</v>
      </c>
      <c r="BM115" s="23" t="s">
        <v>1124</v>
      </c>
    </row>
    <row r="116" s="1" customFormat="1" ht="16.5" customHeight="1">
      <c r="B116" s="45"/>
      <c r="C116" s="220" t="s">
        <v>312</v>
      </c>
      <c r="D116" s="220" t="s">
        <v>170</v>
      </c>
      <c r="E116" s="221" t="s">
        <v>1125</v>
      </c>
      <c r="F116" s="222" t="s">
        <v>1126</v>
      </c>
      <c r="G116" s="223" t="s">
        <v>800</v>
      </c>
      <c r="H116" s="224">
        <v>4</v>
      </c>
      <c r="I116" s="225"/>
      <c r="J116" s="226">
        <f>ROUND(I116*H116,2)</f>
        <v>0</v>
      </c>
      <c r="K116" s="222" t="s">
        <v>21</v>
      </c>
      <c r="L116" s="71"/>
      <c r="M116" s="227" t="s">
        <v>21</v>
      </c>
      <c r="N116" s="228" t="s">
        <v>42</v>
      </c>
      <c r="O116" s="46"/>
      <c r="P116" s="229">
        <f>O116*H116</f>
        <v>0</v>
      </c>
      <c r="Q116" s="229">
        <v>0</v>
      </c>
      <c r="R116" s="229">
        <f>Q116*H116</f>
        <v>0</v>
      </c>
      <c r="S116" s="229">
        <v>0</v>
      </c>
      <c r="T116" s="230">
        <f>S116*H116</f>
        <v>0</v>
      </c>
      <c r="AR116" s="23" t="s">
        <v>175</v>
      </c>
      <c r="AT116" s="23" t="s">
        <v>170</v>
      </c>
      <c r="AU116" s="23" t="s">
        <v>79</v>
      </c>
      <c r="AY116" s="23" t="s">
        <v>168</v>
      </c>
      <c r="BE116" s="231">
        <f>IF(N116="základní",J116,0)</f>
        <v>0</v>
      </c>
      <c r="BF116" s="231">
        <f>IF(N116="snížená",J116,0)</f>
        <v>0</v>
      </c>
      <c r="BG116" s="231">
        <f>IF(N116="zákl. přenesená",J116,0)</f>
        <v>0</v>
      </c>
      <c r="BH116" s="231">
        <f>IF(N116="sníž. přenesená",J116,0)</f>
        <v>0</v>
      </c>
      <c r="BI116" s="231">
        <f>IF(N116="nulová",J116,0)</f>
        <v>0</v>
      </c>
      <c r="BJ116" s="23" t="s">
        <v>79</v>
      </c>
      <c r="BK116" s="231">
        <f>ROUND(I116*H116,2)</f>
        <v>0</v>
      </c>
      <c r="BL116" s="23" t="s">
        <v>175</v>
      </c>
      <c r="BM116" s="23" t="s">
        <v>1127</v>
      </c>
    </row>
    <row r="117" s="1" customFormat="1" ht="16.5" customHeight="1">
      <c r="B117" s="45"/>
      <c r="C117" s="220" t="s">
        <v>317</v>
      </c>
      <c r="D117" s="220" t="s">
        <v>170</v>
      </c>
      <c r="E117" s="221" t="s">
        <v>1128</v>
      </c>
      <c r="F117" s="222" t="s">
        <v>1129</v>
      </c>
      <c r="G117" s="223" t="s">
        <v>800</v>
      </c>
      <c r="H117" s="224">
        <v>37</v>
      </c>
      <c r="I117" s="225"/>
      <c r="J117" s="226">
        <f>ROUND(I117*H117,2)</f>
        <v>0</v>
      </c>
      <c r="K117" s="222" t="s">
        <v>21</v>
      </c>
      <c r="L117" s="71"/>
      <c r="M117" s="227" t="s">
        <v>21</v>
      </c>
      <c r="N117" s="228" t="s">
        <v>42</v>
      </c>
      <c r="O117" s="46"/>
      <c r="P117" s="229">
        <f>O117*H117</f>
        <v>0</v>
      </c>
      <c r="Q117" s="229">
        <v>0</v>
      </c>
      <c r="R117" s="229">
        <f>Q117*H117</f>
        <v>0</v>
      </c>
      <c r="S117" s="229">
        <v>0</v>
      </c>
      <c r="T117" s="230">
        <f>S117*H117</f>
        <v>0</v>
      </c>
      <c r="AR117" s="23" t="s">
        <v>175</v>
      </c>
      <c r="AT117" s="23" t="s">
        <v>170</v>
      </c>
      <c r="AU117" s="23" t="s">
        <v>79</v>
      </c>
      <c r="AY117" s="23" t="s">
        <v>168</v>
      </c>
      <c r="BE117" s="231">
        <f>IF(N117="základní",J117,0)</f>
        <v>0</v>
      </c>
      <c r="BF117" s="231">
        <f>IF(N117="snížená",J117,0)</f>
        <v>0</v>
      </c>
      <c r="BG117" s="231">
        <f>IF(N117="zákl. přenesená",J117,0)</f>
        <v>0</v>
      </c>
      <c r="BH117" s="231">
        <f>IF(N117="sníž. přenesená",J117,0)</f>
        <v>0</v>
      </c>
      <c r="BI117" s="231">
        <f>IF(N117="nulová",J117,0)</f>
        <v>0</v>
      </c>
      <c r="BJ117" s="23" t="s">
        <v>79</v>
      </c>
      <c r="BK117" s="231">
        <f>ROUND(I117*H117,2)</f>
        <v>0</v>
      </c>
      <c r="BL117" s="23" t="s">
        <v>175</v>
      </c>
      <c r="BM117" s="23" t="s">
        <v>1130</v>
      </c>
    </row>
    <row r="118" s="1" customFormat="1" ht="16.5" customHeight="1">
      <c r="B118" s="45"/>
      <c r="C118" s="220" t="s">
        <v>321</v>
      </c>
      <c r="D118" s="220" t="s">
        <v>170</v>
      </c>
      <c r="E118" s="221" t="s">
        <v>1131</v>
      </c>
      <c r="F118" s="222" t="s">
        <v>1132</v>
      </c>
      <c r="G118" s="223" t="s">
        <v>800</v>
      </c>
      <c r="H118" s="224">
        <v>4</v>
      </c>
      <c r="I118" s="225"/>
      <c r="J118" s="226">
        <f>ROUND(I118*H118,2)</f>
        <v>0</v>
      </c>
      <c r="K118" s="222" t="s">
        <v>21</v>
      </c>
      <c r="L118" s="71"/>
      <c r="M118" s="227" t="s">
        <v>21</v>
      </c>
      <c r="N118" s="228" t="s">
        <v>42</v>
      </c>
      <c r="O118" s="46"/>
      <c r="P118" s="229">
        <f>O118*H118</f>
        <v>0</v>
      </c>
      <c r="Q118" s="229">
        <v>0</v>
      </c>
      <c r="R118" s="229">
        <f>Q118*H118</f>
        <v>0</v>
      </c>
      <c r="S118" s="229">
        <v>0</v>
      </c>
      <c r="T118" s="230">
        <f>S118*H118</f>
        <v>0</v>
      </c>
      <c r="AR118" s="23" t="s">
        <v>175</v>
      </c>
      <c r="AT118" s="23" t="s">
        <v>170</v>
      </c>
      <c r="AU118" s="23" t="s">
        <v>79</v>
      </c>
      <c r="AY118" s="23" t="s">
        <v>168</v>
      </c>
      <c r="BE118" s="231">
        <f>IF(N118="základní",J118,0)</f>
        <v>0</v>
      </c>
      <c r="BF118" s="231">
        <f>IF(N118="snížená",J118,0)</f>
        <v>0</v>
      </c>
      <c r="BG118" s="231">
        <f>IF(N118="zákl. přenesená",J118,0)</f>
        <v>0</v>
      </c>
      <c r="BH118" s="231">
        <f>IF(N118="sníž. přenesená",J118,0)</f>
        <v>0</v>
      </c>
      <c r="BI118" s="231">
        <f>IF(N118="nulová",J118,0)</f>
        <v>0</v>
      </c>
      <c r="BJ118" s="23" t="s">
        <v>79</v>
      </c>
      <c r="BK118" s="231">
        <f>ROUND(I118*H118,2)</f>
        <v>0</v>
      </c>
      <c r="BL118" s="23" t="s">
        <v>175</v>
      </c>
      <c r="BM118" s="23" t="s">
        <v>1133</v>
      </c>
    </row>
    <row r="119" s="1" customFormat="1" ht="16.5" customHeight="1">
      <c r="B119" s="45"/>
      <c r="C119" s="220" t="s">
        <v>328</v>
      </c>
      <c r="D119" s="220" t="s">
        <v>170</v>
      </c>
      <c r="E119" s="221" t="s">
        <v>1134</v>
      </c>
      <c r="F119" s="222" t="s">
        <v>1135</v>
      </c>
      <c r="G119" s="223" t="s">
        <v>800</v>
      </c>
      <c r="H119" s="224">
        <v>4</v>
      </c>
      <c r="I119" s="225"/>
      <c r="J119" s="226">
        <f>ROUND(I119*H119,2)</f>
        <v>0</v>
      </c>
      <c r="K119" s="222" t="s">
        <v>21</v>
      </c>
      <c r="L119" s="71"/>
      <c r="M119" s="227" t="s">
        <v>21</v>
      </c>
      <c r="N119" s="228" t="s">
        <v>42</v>
      </c>
      <c r="O119" s="46"/>
      <c r="P119" s="229">
        <f>O119*H119</f>
        <v>0</v>
      </c>
      <c r="Q119" s="229">
        <v>0</v>
      </c>
      <c r="R119" s="229">
        <f>Q119*H119</f>
        <v>0</v>
      </c>
      <c r="S119" s="229">
        <v>0</v>
      </c>
      <c r="T119" s="230">
        <f>S119*H119</f>
        <v>0</v>
      </c>
      <c r="AR119" s="23" t="s">
        <v>175</v>
      </c>
      <c r="AT119" s="23" t="s">
        <v>170</v>
      </c>
      <c r="AU119" s="23" t="s">
        <v>79</v>
      </c>
      <c r="AY119" s="23" t="s">
        <v>168</v>
      </c>
      <c r="BE119" s="231">
        <f>IF(N119="základní",J119,0)</f>
        <v>0</v>
      </c>
      <c r="BF119" s="231">
        <f>IF(N119="snížená",J119,0)</f>
        <v>0</v>
      </c>
      <c r="BG119" s="231">
        <f>IF(N119="zákl. přenesená",J119,0)</f>
        <v>0</v>
      </c>
      <c r="BH119" s="231">
        <f>IF(N119="sníž. přenesená",J119,0)</f>
        <v>0</v>
      </c>
      <c r="BI119" s="231">
        <f>IF(N119="nulová",J119,0)</f>
        <v>0</v>
      </c>
      <c r="BJ119" s="23" t="s">
        <v>79</v>
      </c>
      <c r="BK119" s="231">
        <f>ROUND(I119*H119,2)</f>
        <v>0</v>
      </c>
      <c r="BL119" s="23" t="s">
        <v>175</v>
      </c>
      <c r="BM119" s="23" t="s">
        <v>1136</v>
      </c>
    </row>
    <row r="120" s="1" customFormat="1" ht="16.5" customHeight="1">
      <c r="B120" s="45"/>
      <c r="C120" s="220" t="s">
        <v>333</v>
      </c>
      <c r="D120" s="220" t="s">
        <v>170</v>
      </c>
      <c r="E120" s="221" t="s">
        <v>1137</v>
      </c>
      <c r="F120" s="222" t="s">
        <v>1138</v>
      </c>
      <c r="G120" s="223" t="s">
        <v>800</v>
      </c>
      <c r="H120" s="224">
        <v>4</v>
      </c>
      <c r="I120" s="225"/>
      <c r="J120" s="226">
        <f>ROUND(I120*H120,2)</f>
        <v>0</v>
      </c>
      <c r="K120" s="222" t="s">
        <v>21</v>
      </c>
      <c r="L120" s="71"/>
      <c r="M120" s="227" t="s">
        <v>21</v>
      </c>
      <c r="N120" s="228" t="s">
        <v>42</v>
      </c>
      <c r="O120" s="46"/>
      <c r="P120" s="229">
        <f>O120*H120</f>
        <v>0</v>
      </c>
      <c r="Q120" s="229">
        <v>0</v>
      </c>
      <c r="R120" s="229">
        <f>Q120*H120</f>
        <v>0</v>
      </c>
      <c r="S120" s="229">
        <v>0</v>
      </c>
      <c r="T120" s="230">
        <f>S120*H120</f>
        <v>0</v>
      </c>
      <c r="AR120" s="23" t="s">
        <v>175</v>
      </c>
      <c r="AT120" s="23" t="s">
        <v>170</v>
      </c>
      <c r="AU120" s="23" t="s">
        <v>79</v>
      </c>
      <c r="AY120" s="23" t="s">
        <v>168</v>
      </c>
      <c r="BE120" s="231">
        <f>IF(N120="základní",J120,0)</f>
        <v>0</v>
      </c>
      <c r="BF120" s="231">
        <f>IF(N120="snížená",J120,0)</f>
        <v>0</v>
      </c>
      <c r="BG120" s="231">
        <f>IF(N120="zákl. přenesená",J120,0)</f>
        <v>0</v>
      </c>
      <c r="BH120" s="231">
        <f>IF(N120="sníž. přenesená",J120,0)</f>
        <v>0</v>
      </c>
      <c r="BI120" s="231">
        <f>IF(N120="nulová",J120,0)</f>
        <v>0</v>
      </c>
      <c r="BJ120" s="23" t="s">
        <v>79</v>
      </c>
      <c r="BK120" s="231">
        <f>ROUND(I120*H120,2)</f>
        <v>0</v>
      </c>
      <c r="BL120" s="23" t="s">
        <v>175</v>
      </c>
      <c r="BM120" s="23" t="s">
        <v>1139</v>
      </c>
    </row>
    <row r="121" s="1" customFormat="1" ht="25.5" customHeight="1">
      <c r="B121" s="45"/>
      <c r="C121" s="220" t="s">
        <v>338</v>
      </c>
      <c r="D121" s="220" t="s">
        <v>170</v>
      </c>
      <c r="E121" s="221" t="s">
        <v>1140</v>
      </c>
      <c r="F121" s="222" t="s">
        <v>1141</v>
      </c>
      <c r="G121" s="223" t="s">
        <v>800</v>
      </c>
      <c r="H121" s="224">
        <v>4</v>
      </c>
      <c r="I121" s="225"/>
      <c r="J121" s="226">
        <f>ROUND(I121*H121,2)</f>
        <v>0</v>
      </c>
      <c r="K121" s="222" t="s">
        <v>21</v>
      </c>
      <c r="L121" s="71"/>
      <c r="M121" s="227" t="s">
        <v>21</v>
      </c>
      <c r="N121" s="228" t="s">
        <v>42</v>
      </c>
      <c r="O121" s="46"/>
      <c r="P121" s="229">
        <f>O121*H121</f>
        <v>0</v>
      </c>
      <c r="Q121" s="229">
        <v>0</v>
      </c>
      <c r="R121" s="229">
        <f>Q121*H121</f>
        <v>0</v>
      </c>
      <c r="S121" s="229">
        <v>0</v>
      </c>
      <c r="T121" s="230">
        <f>S121*H121</f>
        <v>0</v>
      </c>
      <c r="AR121" s="23" t="s">
        <v>175</v>
      </c>
      <c r="AT121" s="23" t="s">
        <v>170</v>
      </c>
      <c r="AU121" s="23" t="s">
        <v>79</v>
      </c>
      <c r="AY121" s="23" t="s">
        <v>168</v>
      </c>
      <c r="BE121" s="231">
        <f>IF(N121="základní",J121,0)</f>
        <v>0</v>
      </c>
      <c r="BF121" s="231">
        <f>IF(N121="snížená",J121,0)</f>
        <v>0</v>
      </c>
      <c r="BG121" s="231">
        <f>IF(N121="zákl. přenesená",J121,0)</f>
        <v>0</v>
      </c>
      <c r="BH121" s="231">
        <f>IF(N121="sníž. přenesená",J121,0)</f>
        <v>0</v>
      </c>
      <c r="BI121" s="231">
        <f>IF(N121="nulová",J121,0)</f>
        <v>0</v>
      </c>
      <c r="BJ121" s="23" t="s">
        <v>79</v>
      </c>
      <c r="BK121" s="231">
        <f>ROUND(I121*H121,2)</f>
        <v>0</v>
      </c>
      <c r="BL121" s="23" t="s">
        <v>175</v>
      </c>
      <c r="BM121" s="23" t="s">
        <v>1142</v>
      </c>
    </row>
    <row r="122" s="10" customFormat="1" ht="37.44" customHeight="1">
      <c r="B122" s="204"/>
      <c r="C122" s="205"/>
      <c r="D122" s="206" t="s">
        <v>70</v>
      </c>
      <c r="E122" s="207" t="s">
        <v>175</v>
      </c>
      <c r="F122" s="207" t="s">
        <v>1143</v>
      </c>
      <c r="G122" s="205"/>
      <c r="H122" s="205"/>
      <c r="I122" s="208"/>
      <c r="J122" s="209">
        <f>BK122</f>
        <v>0</v>
      </c>
      <c r="K122" s="205"/>
      <c r="L122" s="210"/>
      <c r="M122" s="211"/>
      <c r="N122" s="212"/>
      <c r="O122" s="212"/>
      <c r="P122" s="213">
        <f>SUM(P123:P142)</f>
        <v>0</v>
      </c>
      <c r="Q122" s="212"/>
      <c r="R122" s="213">
        <f>SUM(R123:R142)</f>
        <v>0</v>
      </c>
      <c r="S122" s="212"/>
      <c r="T122" s="214">
        <f>SUM(T123:T142)</f>
        <v>0</v>
      </c>
      <c r="AR122" s="215" t="s">
        <v>79</v>
      </c>
      <c r="AT122" s="216" t="s">
        <v>70</v>
      </c>
      <c r="AU122" s="216" t="s">
        <v>71</v>
      </c>
      <c r="AY122" s="215" t="s">
        <v>168</v>
      </c>
      <c r="BK122" s="217">
        <f>SUM(BK123:BK142)</f>
        <v>0</v>
      </c>
    </row>
    <row r="123" s="1" customFormat="1" ht="16.5" customHeight="1">
      <c r="B123" s="45"/>
      <c r="C123" s="220" t="s">
        <v>343</v>
      </c>
      <c r="D123" s="220" t="s">
        <v>170</v>
      </c>
      <c r="E123" s="221" t="s">
        <v>1144</v>
      </c>
      <c r="F123" s="222" t="s">
        <v>1145</v>
      </c>
      <c r="G123" s="223" t="s">
        <v>800</v>
      </c>
      <c r="H123" s="224">
        <v>4</v>
      </c>
      <c r="I123" s="225"/>
      <c r="J123" s="226">
        <f>ROUND(I123*H123,2)</f>
        <v>0</v>
      </c>
      <c r="K123" s="222" t="s">
        <v>21</v>
      </c>
      <c r="L123" s="71"/>
      <c r="M123" s="227" t="s">
        <v>21</v>
      </c>
      <c r="N123" s="228" t="s">
        <v>42</v>
      </c>
      <c r="O123" s="46"/>
      <c r="P123" s="229">
        <f>O123*H123</f>
        <v>0</v>
      </c>
      <c r="Q123" s="229">
        <v>0</v>
      </c>
      <c r="R123" s="229">
        <f>Q123*H123</f>
        <v>0</v>
      </c>
      <c r="S123" s="229">
        <v>0</v>
      </c>
      <c r="T123" s="230">
        <f>S123*H123</f>
        <v>0</v>
      </c>
      <c r="AR123" s="23" t="s">
        <v>175</v>
      </c>
      <c r="AT123" s="23" t="s">
        <v>170</v>
      </c>
      <c r="AU123" s="23" t="s">
        <v>79</v>
      </c>
      <c r="AY123" s="23" t="s">
        <v>168</v>
      </c>
      <c r="BE123" s="231">
        <f>IF(N123="základní",J123,0)</f>
        <v>0</v>
      </c>
      <c r="BF123" s="231">
        <f>IF(N123="snížená",J123,0)</f>
        <v>0</v>
      </c>
      <c r="BG123" s="231">
        <f>IF(N123="zákl. přenesená",J123,0)</f>
        <v>0</v>
      </c>
      <c r="BH123" s="231">
        <f>IF(N123="sníž. přenesená",J123,0)</f>
        <v>0</v>
      </c>
      <c r="BI123" s="231">
        <f>IF(N123="nulová",J123,0)</f>
        <v>0</v>
      </c>
      <c r="BJ123" s="23" t="s">
        <v>79</v>
      </c>
      <c r="BK123" s="231">
        <f>ROUND(I123*H123,2)</f>
        <v>0</v>
      </c>
      <c r="BL123" s="23" t="s">
        <v>175</v>
      </c>
      <c r="BM123" s="23" t="s">
        <v>1146</v>
      </c>
    </row>
    <row r="124" s="1" customFormat="1" ht="16.5" customHeight="1">
      <c r="B124" s="45"/>
      <c r="C124" s="220" t="s">
        <v>348</v>
      </c>
      <c r="D124" s="220" t="s">
        <v>170</v>
      </c>
      <c r="E124" s="221" t="s">
        <v>1147</v>
      </c>
      <c r="F124" s="222" t="s">
        <v>1148</v>
      </c>
      <c r="G124" s="223" t="s">
        <v>800</v>
      </c>
      <c r="H124" s="224">
        <v>4</v>
      </c>
      <c r="I124" s="225"/>
      <c r="J124" s="226">
        <f>ROUND(I124*H124,2)</f>
        <v>0</v>
      </c>
      <c r="K124" s="222" t="s">
        <v>21</v>
      </c>
      <c r="L124" s="71"/>
      <c r="M124" s="227" t="s">
        <v>21</v>
      </c>
      <c r="N124" s="228" t="s">
        <v>42</v>
      </c>
      <c r="O124" s="46"/>
      <c r="P124" s="229">
        <f>O124*H124</f>
        <v>0</v>
      </c>
      <c r="Q124" s="229">
        <v>0</v>
      </c>
      <c r="R124" s="229">
        <f>Q124*H124</f>
        <v>0</v>
      </c>
      <c r="S124" s="229">
        <v>0</v>
      </c>
      <c r="T124" s="230">
        <f>S124*H124</f>
        <v>0</v>
      </c>
      <c r="AR124" s="23" t="s">
        <v>175</v>
      </c>
      <c r="AT124" s="23" t="s">
        <v>170</v>
      </c>
      <c r="AU124" s="23" t="s">
        <v>79</v>
      </c>
      <c r="AY124" s="23" t="s">
        <v>168</v>
      </c>
      <c r="BE124" s="231">
        <f>IF(N124="základní",J124,0)</f>
        <v>0</v>
      </c>
      <c r="BF124" s="231">
        <f>IF(N124="snížená",J124,0)</f>
        <v>0</v>
      </c>
      <c r="BG124" s="231">
        <f>IF(N124="zákl. přenesená",J124,0)</f>
        <v>0</v>
      </c>
      <c r="BH124" s="231">
        <f>IF(N124="sníž. přenesená",J124,0)</f>
        <v>0</v>
      </c>
      <c r="BI124" s="231">
        <f>IF(N124="nulová",J124,0)</f>
        <v>0</v>
      </c>
      <c r="BJ124" s="23" t="s">
        <v>79</v>
      </c>
      <c r="BK124" s="231">
        <f>ROUND(I124*H124,2)</f>
        <v>0</v>
      </c>
      <c r="BL124" s="23" t="s">
        <v>175</v>
      </c>
      <c r="BM124" s="23" t="s">
        <v>1149</v>
      </c>
    </row>
    <row r="125" s="1" customFormat="1" ht="25.5" customHeight="1">
      <c r="B125" s="45"/>
      <c r="C125" s="220" t="s">
        <v>353</v>
      </c>
      <c r="D125" s="220" t="s">
        <v>170</v>
      </c>
      <c r="E125" s="221" t="s">
        <v>1150</v>
      </c>
      <c r="F125" s="222" t="s">
        <v>1151</v>
      </c>
      <c r="G125" s="223" t="s">
        <v>800</v>
      </c>
      <c r="H125" s="224">
        <v>4</v>
      </c>
      <c r="I125" s="225"/>
      <c r="J125" s="226">
        <f>ROUND(I125*H125,2)</f>
        <v>0</v>
      </c>
      <c r="K125" s="222" t="s">
        <v>21</v>
      </c>
      <c r="L125" s="71"/>
      <c r="M125" s="227" t="s">
        <v>21</v>
      </c>
      <c r="N125" s="228" t="s">
        <v>42</v>
      </c>
      <c r="O125" s="46"/>
      <c r="P125" s="229">
        <f>O125*H125</f>
        <v>0</v>
      </c>
      <c r="Q125" s="229">
        <v>0</v>
      </c>
      <c r="R125" s="229">
        <f>Q125*H125</f>
        <v>0</v>
      </c>
      <c r="S125" s="229">
        <v>0</v>
      </c>
      <c r="T125" s="230">
        <f>S125*H125</f>
        <v>0</v>
      </c>
      <c r="AR125" s="23" t="s">
        <v>175</v>
      </c>
      <c r="AT125" s="23" t="s">
        <v>170</v>
      </c>
      <c r="AU125" s="23" t="s">
        <v>79</v>
      </c>
      <c r="AY125" s="23" t="s">
        <v>168</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175</v>
      </c>
      <c r="BM125" s="23" t="s">
        <v>1152</v>
      </c>
    </row>
    <row r="126" s="1" customFormat="1" ht="16.5" customHeight="1">
      <c r="B126" s="45"/>
      <c r="C126" s="220" t="s">
        <v>357</v>
      </c>
      <c r="D126" s="220" t="s">
        <v>170</v>
      </c>
      <c r="E126" s="221" t="s">
        <v>1153</v>
      </c>
      <c r="F126" s="222" t="s">
        <v>1154</v>
      </c>
      <c r="G126" s="223" t="s">
        <v>800</v>
      </c>
      <c r="H126" s="224">
        <v>4</v>
      </c>
      <c r="I126" s="225"/>
      <c r="J126" s="226">
        <f>ROUND(I126*H126,2)</f>
        <v>0</v>
      </c>
      <c r="K126" s="222" t="s">
        <v>21</v>
      </c>
      <c r="L126" s="71"/>
      <c r="M126" s="227" t="s">
        <v>21</v>
      </c>
      <c r="N126" s="228" t="s">
        <v>42</v>
      </c>
      <c r="O126" s="46"/>
      <c r="P126" s="229">
        <f>O126*H126</f>
        <v>0</v>
      </c>
      <c r="Q126" s="229">
        <v>0</v>
      </c>
      <c r="R126" s="229">
        <f>Q126*H126</f>
        <v>0</v>
      </c>
      <c r="S126" s="229">
        <v>0</v>
      </c>
      <c r="T126" s="230">
        <f>S126*H126</f>
        <v>0</v>
      </c>
      <c r="AR126" s="23" t="s">
        <v>175</v>
      </c>
      <c r="AT126" s="23" t="s">
        <v>170</v>
      </c>
      <c r="AU126" s="23" t="s">
        <v>79</v>
      </c>
      <c r="AY126" s="23" t="s">
        <v>168</v>
      </c>
      <c r="BE126" s="231">
        <f>IF(N126="základní",J126,0)</f>
        <v>0</v>
      </c>
      <c r="BF126" s="231">
        <f>IF(N126="snížená",J126,0)</f>
        <v>0</v>
      </c>
      <c r="BG126" s="231">
        <f>IF(N126="zákl. přenesená",J126,0)</f>
        <v>0</v>
      </c>
      <c r="BH126" s="231">
        <f>IF(N126="sníž. přenesená",J126,0)</f>
        <v>0</v>
      </c>
      <c r="BI126" s="231">
        <f>IF(N126="nulová",J126,0)</f>
        <v>0</v>
      </c>
      <c r="BJ126" s="23" t="s">
        <v>79</v>
      </c>
      <c r="BK126" s="231">
        <f>ROUND(I126*H126,2)</f>
        <v>0</v>
      </c>
      <c r="BL126" s="23" t="s">
        <v>175</v>
      </c>
      <c r="BM126" s="23" t="s">
        <v>1155</v>
      </c>
    </row>
    <row r="127" s="1" customFormat="1" ht="16.5" customHeight="1">
      <c r="B127" s="45"/>
      <c r="C127" s="220" t="s">
        <v>361</v>
      </c>
      <c r="D127" s="220" t="s">
        <v>170</v>
      </c>
      <c r="E127" s="221" t="s">
        <v>1156</v>
      </c>
      <c r="F127" s="222" t="s">
        <v>1157</v>
      </c>
      <c r="G127" s="223" t="s">
        <v>800</v>
      </c>
      <c r="H127" s="224">
        <v>4</v>
      </c>
      <c r="I127" s="225"/>
      <c r="J127" s="226">
        <f>ROUND(I127*H127,2)</f>
        <v>0</v>
      </c>
      <c r="K127" s="222" t="s">
        <v>21</v>
      </c>
      <c r="L127" s="71"/>
      <c r="M127" s="227" t="s">
        <v>21</v>
      </c>
      <c r="N127" s="228" t="s">
        <v>42</v>
      </c>
      <c r="O127" s="46"/>
      <c r="P127" s="229">
        <f>O127*H127</f>
        <v>0</v>
      </c>
      <c r="Q127" s="229">
        <v>0</v>
      </c>
      <c r="R127" s="229">
        <f>Q127*H127</f>
        <v>0</v>
      </c>
      <c r="S127" s="229">
        <v>0</v>
      </c>
      <c r="T127" s="230">
        <f>S127*H127</f>
        <v>0</v>
      </c>
      <c r="AR127" s="23" t="s">
        <v>175</v>
      </c>
      <c r="AT127" s="23" t="s">
        <v>170</v>
      </c>
      <c r="AU127" s="23" t="s">
        <v>79</v>
      </c>
      <c r="AY127" s="23" t="s">
        <v>168</v>
      </c>
      <c r="BE127" s="231">
        <f>IF(N127="základní",J127,0)</f>
        <v>0</v>
      </c>
      <c r="BF127" s="231">
        <f>IF(N127="snížená",J127,0)</f>
        <v>0</v>
      </c>
      <c r="BG127" s="231">
        <f>IF(N127="zákl. přenesená",J127,0)</f>
        <v>0</v>
      </c>
      <c r="BH127" s="231">
        <f>IF(N127="sníž. přenesená",J127,0)</f>
        <v>0</v>
      </c>
      <c r="BI127" s="231">
        <f>IF(N127="nulová",J127,0)</f>
        <v>0</v>
      </c>
      <c r="BJ127" s="23" t="s">
        <v>79</v>
      </c>
      <c r="BK127" s="231">
        <f>ROUND(I127*H127,2)</f>
        <v>0</v>
      </c>
      <c r="BL127" s="23" t="s">
        <v>175</v>
      </c>
      <c r="BM127" s="23" t="s">
        <v>1158</v>
      </c>
    </row>
    <row r="128" s="1" customFormat="1" ht="16.5" customHeight="1">
      <c r="B128" s="45"/>
      <c r="C128" s="220" t="s">
        <v>366</v>
      </c>
      <c r="D128" s="220" t="s">
        <v>170</v>
      </c>
      <c r="E128" s="221" t="s">
        <v>1159</v>
      </c>
      <c r="F128" s="222" t="s">
        <v>1160</v>
      </c>
      <c r="G128" s="223" t="s">
        <v>800</v>
      </c>
      <c r="H128" s="224">
        <v>4</v>
      </c>
      <c r="I128" s="225"/>
      <c r="J128" s="226">
        <f>ROUND(I128*H128,2)</f>
        <v>0</v>
      </c>
      <c r="K128" s="222" t="s">
        <v>21</v>
      </c>
      <c r="L128" s="71"/>
      <c r="M128" s="227" t="s">
        <v>21</v>
      </c>
      <c r="N128" s="228" t="s">
        <v>42</v>
      </c>
      <c r="O128" s="46"/>
      <c r="P128" s="229">
        <f>O128*H128</f>
        <v>0</v>
      </c>
      <c r="Q128" s="229">
        <v>0</v>
      </c>
      <c r="R128" s="229">
        <f>Q128*H128</f>
        <v>0</v>
      </c>
      <c r="S128" s="229">
        <v>0</v>
      </c>
      <c r="T128" s="230">
        <f>S128*H128</f>
        <v>0</v>
      </c>
      <c r="AR128" s="23" t="s">
        <v>175</v>
      </c>
      <c r="AT128" s="23" t="s">
        <v>170</v>
      </c>
      <c r="AU128" s="23" t="s">
        <v>79</v>
      </c>
      <c r="AY128" s="23" t="s">
        <v>168</v>
      </c>
      <c r="BE128" s="231">
        <f>IF(N128="základní",J128,0)</f>
        <v>0</v>
      </c>
      <c r="BF128" s="231">
        <f>IF(N128="snížená",J128,0)</f>
        <v>0</v>
      </c>
      <c r="BG128" s="231">
        <f>IF(N128="zákl. přenesená",J128,0)</f>
        <v>0</v>
      </c>
      <c r="BH128" s="231">
        <f>IF(N128="sníž. přenesená",J128,0)</f>
        <v>0</v>
      </c>
      <c r="BI128" s="231">
        <f>IF(N128="nulová",J128,0)</f>
        <v>0</v>
      </c>
      <c r="BJ128" s="23" t="s">
        <v>79</v>
      </c>
      <c r="BK128" s="231">
        <f>ROUND(I128*H128,2)</f>
        <v>0</v>
      </c>
      <c r="BL128" s="23" t="s">
        <v>175</v>
      </c>
      <c r="BM128" s="23" t="s">
        <v>1161</v>
      </c>
    </row>
    <row r="129" s="1" customFormat="1" ht="16.5" customHeight="1">
      <c r="B129" s="45"/>
      <c r="C129" s="220" t="s">
        <v>371</v>
      </c>
      <c r="D129" s="220" t="s">
        <v>170</v>
      </c>
      <c r="E129" s="221" t="s">
        <v>1162</v>
      </c>
      <c r="F129" s="222" t="s">
        <v>1163</v>
      </c>
      <c r="G129" s="223" t="s">
        <v>800</v>
      </c>
      <c r="H129" s="224">
        <v>4</v>
      </c>
      <c r="I129" s="225"/>
      <c r="J129" s="226">
        <f>ROUND(I129*H129,2)</f>
        <v>0</v>
      </c>
      <c r="K129" s="222" t="s">
        <v>21</v>
      </c>
      <c r="L129" s="71"/>
      <c r="M129" s="227" t="s">
        <v>21</v>
      </c>
      <c r="N129" s="228" t="s">
        <v>42</v>
      </c>
      <c r="O129" s="46"/>
      <c r="P129" s="229">
        <f>O129*H129</f>
        <v>0</v>
      </c>
      <c r="Q129" s="229">
        <v>0</v>
      </c>
      <c r="R129" s="229">
        <f>Q129*H129</f>
        <v>0</v>
      </c>
      <c r="S129" s="229">
        <v>0</v>
      </c>
      <c r="T129" s="230">
        <f>S129*H129</f>
        <v>0</v>
      </c>
      <c r="AR129" s="23" t="s">
        <v>175</v>
      </c>
      <c r="AT129" s="23" t="s">
        <v>170</v>
      </c>
      <c r="AU129" s="23" t="s">
        <v>79</v>
      </c>
      <c r="AY129" s="23" t="s">
        <v>168</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175</v>
      </c>
      <c r="BM129" s="23" t="s">
        <v>1164</v>
      </c>
    </row>
    <row r="130" s="1" customFormat="1" ht="16.5" customHeight="1">
      <c r="B130" s="45"/>
      <c r="C130" s="220" t="s">
        <v>527</v>
      </c>
      <c r="D130" s="220" t="s">
        <v>170</v>
      </c>
      <c r="E130" s="221" t="s">
        <v>1165</v>
      </c>
      <c r="F130" s="222" t="s">
        <v>1166</v>
      </c>
      <c r="G130" s="223" t="s">
        <v>800</v>
      </c>
      <c r="H130" s="224">
        <v>38</v>
      </c>
      <c r="I130" s="225"/>
      <c r="J130" s="226">
        <f>ROUND(I130*H130,2)</f>
        <v>0</v>
      </c>
      <c r="K130" s="222" t="s">
        <v>21</v>
      </c>
      <c r="L130" s="71"/>
      <c r="M130" s="227" t="s">
        <v>21</v>
      </c>
      <c r="N130" s="228" t="s">
        <v>42</v>
      </c>
      <c r="O130" s="46"/>
      <c r="P130" s="229">
        <f>O130*H130</f>
        <v>0</v>
      </c>
      <c r="Q130" s="229">
        <v>0</v>
      </c>
      <c r="R130" s="229">
        <f>Q130*H130</f>
        <v>0</v>
      </c>
      <c r="S130" s="229">
        <v>0</v>
      </c>
      <c r="T130" s="230">
        <f>S130*H130</f>
        <v>0</v>
      </c>
      <c r="AR130" s="23" t="s">
        <v>175</v>
      </c>
      <c r="AT130" s="23" t="s">
        <v>170</v>
      </c>
      <c r="AU130" s="23" t="s">
        <v>79</v>
      </c>
      <c r="AY130" s="23" t="s">
        <v>168</v>
      </c>
      <c r="BE130" s="231">
        <f>IF(N130="základní",J130,0)</f>
        <v>0</v>
      </c>
      <c r="BF130" s="231">
        <f>IF(N130="snížená",J130,0)</f>
        <v>0</v>
      </c>
      <c r="BG130" s="231">
        <f>IF(N130="zákl. přenesená",J130,0)</f>
        <v>0</v>
      </c>
      <c r="BH130" s="231">
        <f>IF(N130="sníž. přenesená",J130,0)</f>
        <v>0</v>
      </c>
      <c r="BI130" s="231">
        <f>IF(N130="nulová",J130,0)</f>
        <v>0</v>
      </c>
      <c r="BJ130" s="23" t="s">
        <v>79</v>
      </c>
      <c r="BK130" s="231">
        <f>ROUND(I130*H130,2)</f>
        <v>0</v>
      </c>
      <c r="BL130" s="23" t="s">
        <v>175</v>
      </c>
      <c r="BM130" s="23" t="s">
        <v>1167</v>
      </c>
    </row>
    <row r="131" s="1" customFormat="1" ht="16.5" customHeight="1">
      <c r="B131" s="45"/>
      <c r="C131" s="220" t="s">
        <v>532</v>
      </c>
      <c r="D131" s="220" t="s">
        <v>170</v>
      </c>
      <c r="E131" s="221" t="s">
        <v>1168</v>
      </c>
      <c r="F131" s="222" t="s">
        <v>1169</v>
      </c>
      <c r="G131" s="223" t="s">
        <v>858</v>
      </c>
      <c r="H131" s="224">
        <v>12</v>
      </c>
      <c r="I131" s="225"/>
      <c r="J131" s="226">
        <f>ROUND(I131*H131,2)</f>
        <v>0</v>
      </c>
      <c r="K131" s="222" t="s">
        <v>21</v>
      </c>
      <c r="L131" s="71"/>
      <c r="M131" s="227" t="s">
        <v>21</v>
      </c>
      <c r="N131" s="228" t="s">
        <v>42</v>
      </c>
      <c r="O131" s="46"/>
      <c r="P131" s="229">
        <f>O131*H131</f>
        <v>0</v>
      </c>
      <c r="Q131" s="229">
        <v>0</v>
      </c>
      <c r="R131" s="229">
        <f>Q131*H131</f>
        <v>0</v>
      </c>
      <c r="S131" s="229">
        <v>0</v>
      </c>
      <c r="T131" s="230">
        <f>S131*H131</f>
        <v>0</v>
      </c>
      <c r="AR131" s="23" t="s">
        <v>175</v>
      </c>
      <c r="AT131" s="23" t="s">
        <v>170</v>
      </c>
      <c r="AU131" s="23" t="s">
        <v>79</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175</v>
      </c>
      <c r="BM131" s="23" t="s">
        <v>1170</v>
      </c>
    </row>
    <row r="132" s="1" customFormat="1" ht="16.5" customHeight="1">
      <c r="B132" s="45"/>
      <c r="C132" s="220" t="s">
        <v>537</v>
      </c>
      <c r="D132" s="220" t="s">
        <v>170</v>
      </c>
      <c r="E132" s="221" t="s">
        <v>1171</v>
      </c>
      <c r="F132" s="222" t="s">
        <v>1172</v>
      </c>
      <c r="G132" s="223" t="s">
        <v>800</v>
      </c>
      <c r="H132" s="224">
        <v>11</v>
      </c>
      <c r="I132" s="225"/>
      <c r="J132" s="226">
        <f>ROUND(I132*H132,2)</f>
        <v>0</v>
      </c>
      <c r="K132" s="222" t="s">
        <v>21</v>
      </c>
      <c r="L132" s="71"/>
      <c r="M132" s="227" t="s">
        <v>21</v>
      </c>
      <c r="N132" s="228" t="s">
        <v>42</v>
      </c>
      <c r="O132" s="46"/>
      <c r="P132" s="229">
        <f>O132*H132</f>
        <v>0</v>
      </c>
      <c r="Q132" s="229">
        <v>0</v>
      </c>
      <c r="R132" s="229">
        <f>Q132*H132</f>
        <v>0</v>
      </c>
      <c r="S132" s="229">
        <v>0</v>
      </c>
      <c r="T132" s="230">
        <f>S132*H132</f>
        <v>0</v>
      </c>
      <c r="AR132" s="23" t="s">
        <v>175</v>
      </c>
      <c r="AT132" s="23" t="s">
        <v>170</v>
      </c>
      <c r="AU132" s="23" t="s">
        <v>79</v>
      </c>
      <c r="AY132" s="23" t="s">
        <v>168</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175</v>
      </c>
      <c r="BM132" s="23" t="s">
        <v>1173</v>
      </c>
    </row>
    <row r="133" s="1" customFormat="1" ht="16.5" customHeight="1">
      <c r="B133" s="45"/>
      <c r="C133" s="220" t="s">
        <v>541</v>
      </c>
      <c r="D133" s="220" t="s">
        <v>170</v>
      </c>
      <c r="E133" s="221" t="s">
        <v>1174</v>
      </c>
      <c r="F133" s="222" t="s">
        <v>1175</v>
      </c>
      <c r="G133" s="223" t="s">
        <v>800</v>
      </c>
      <c r="H133" s="224">
        <v>4</v>
      </c>
      <c r="I133" s="225"/>
      <c r="J133" s="226">
        <f>ROUND(I133*H133,2)</f>
        <v>0</v>
      </c>
      <c r="K133" s="222" t="s">
        <v>21</v>
      </c>
      <c r="L133" s="71"/>
      <c r="M133" s="227" t="s">
        <v>21</v>
      </c>
      <c r="N133" s="228" t="s">
        <v>42</v>
      </c>
      <c r="O133" s="46"/>
      <c r="P133" s="229">
        <f>O133*H133</f>
        <v>0</v>
      </c>
      <c r="Q133" s="229">
        <v>0</v>
      </c>
      <c r="R133" s="229">
        <f>Q133*H133</f>
        <v>0</v>
      </c>
      <c r="S133" s="229">
        <v>0</v>
      </c>
      <c r="T133" s="230">
        <f>S133*H133</f>
        <v>0</v>
      </c>
      <c r="AR133" s="23" t="s">
        <v>175</v>
      </c>
      <c r="AT133" s="23" t="s">
        <v>170</v>
      </c>
      <c r="AU133" s="23" t="s">
        <v>79</v>
      </c>
      <c r="AY133" s="23" t="s">
        <v>168</v>
      </c>
      <c r="BE133" s="231">
        <f>IF(N133="základní",J133,0)</f>
        <v>0</v>
      </c>
      <c r="BF133" s="231">
        <f>IF(N133="snížená",J133,0)</f>
        <v>0</v>
      </c>
      <c r="BG133" s="231">
        <f>IF(N133="zákl. přenesená",J133,0)</f>
        <v>0</v>
      </c>
      <c r="BH133" s="231">
        <f>IF(N133="sníž. přenesená",J133,0)</f>
        <v>0</v>
      </c>
      <c r="BI133" s="231">
        <f>IF(N133="nulová",J133,0)</f>
        <v>0</v>
      </c>
      <c r="BJ133" s="23" t="s">
        <v>79</v>
      </c>
      <c r="BK133" s="231">
        <f>ROUND(I133*H133,2)</f>
        <v>0</v>
      </c>
      <c r="BL133" s="23" t="s">
        <v>175</v>
      </c>
      <c r="BM133" s="23" t="s">
        <v>1176</v>
      </c>
    </row>
    <row r="134" s="1" customFormat="1" ht="16.5" customHeight="1">
      <c r="B134" s="45"/>
      <c r="C134" s="220" t="s">
        <v>545</v>
      </c>
      <c r="D134" s="220" t="s">
        <v>170</v>
      </c>
      <c r="E134" s="221" t="s">
        <v>1177</v>
      </c>
      <c r="F134" s="222" t="s">
        <v>1178</v>
      </c>
      <c r="G134" s="223" t="s">
        <v>195</v>
      </c>
      <c r="H134" s="224">
        <v>132</v>
      </c>
      <c r="I134" s="225"/>
      <c r="J134" s="226">
        <f>ROUND(I134*H134,2)</f>
        <v>0</v>
      </c>
      <c r="K134" s="222" t="s">
        <v>21</v>
      </c>
      <c r="L134" s="71"/>
      <c r="M134" s="227" t="s">
        <v>21</v>
      </c>
      <c r="N134" s="228" t="s">
        <v>42</v>
      </c>
      <c r="O134" s="46"/>
      <c r="P134" s="229">
        <f>O134*H134</f>
        <v>0</v>
      </c>
      <c r="Q134" s="229">
        <v>0</v>
      </c>
      <c r="R134" s="229">
        <f>Q134*H134</f>
        <v>0</v>
      </c>
      <c r="S134" s="229">
        <v>0</v>
      </c>
      <c r="T134" s="230">
        <f>S134*H134</f>
        <v>0</v>
      </c>
      <c r="AR134" s="23" t="s">
        <v>175</v>
      </c>
      <c r="AT134" s="23" t="s">
        <v>170</v>
      </c>
      <c r="AU134" s="23" t="s">
        <v>79</v>
      </c>
      <c r="AY134" s="23" t="s">
        <v>168</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175</v>
      </c>
      <c r="BM134" s="23" t="s">
        <v>1179</v>
      </c>
    </row>
    <row r="135" s="1" customFormat="1" ht="16.5" customHeight="1">
      <c r="B135" s="45"/>
      <c r="C135" s="220" t="s">
        <v>550</v>
      </c>
      <c r="D135" s="220" t="s">
        <v>170</v>
      </c>
      <c r="E135" s="221" t="s">
        <v>1180</v>
      </c>
      <c r="F135" s="222" t="s">
        <v>1181</v>
      </c>
      <c r="G135" s="223" t="s">
        <v>195</v>
      </c>
      <c r="H135" s="224">
        <v>37</v>
      </c>
      <c r="I135" s="225"/>
      <c r="J135" s="226">
        <f>ROUND(I135*H135,2)</f>
        <v>0</v>
      </c>
      <c r="K135" s="222" t="s">
        <v>21</v>
      </c>
      <c r="L135" s="71"/>
      <c r="M135" s="227" t="s">
        <v>21</v>
      </c>
      <c r="N135" s="228" t="s">
        <v>42</v>
      </c>
      <c r="O135" s="46"/>
      <c r="P135" s="229">
        <f>O135*H135</f>
        <v>0</v>
      </c>
      <c r="Q135" s="229">
        <v>0</v>
      </c>
      <c r="R135" s="229">
        <f>Q135*H135</f>
        <v>0</v>
      </c>
      <c r="S135" s="229">
        <v>0</v>
      </c>
      <c r="T135" s="230">
        <f>S135*H135</f>
        <v>0</v>
      </c>
      <c r="AR135" s="23" t="s">
        <v>175</v>
      </c>
      <c r="AT135" s="23" t="s">
        <v>170</v>
      </c>
      <c r="AU135" s="23" t="s">
        <v>79</v>
      </c>
      <c r="AY135" s="23" t="s">
        <v>168</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175</v>
      </c>
      <c r="BM135" s="23" t="s">
        <v>1182</v>
      </c>
    </row>
    <row r="136" s="1" customFormat="1" ht="16.5" customHeight="1">
      <c r="B136" s="45"/>
      <c r="C136" s="220" t="s">
        <v>554</v>
      </c>
      <c r="D136" s="220" t="s">
        <v>170</v>
      </c>
      <c r="E136" s="221" t="s">
        <v>1183</v>
      </c>
      <c r="F136" s="222" t="s">
        <v>1184</v>
      </c>
      <c r="G136" s="223" t="s">
        <v>195</v>
      </c>
      <c r="H136" s="224">
        <v>330</v>
      </c>
      <c r="I136" s="225"/>
      <c r="J136" s="226">
        <f>ROUND(I136*H136,2)</f>
        <v>0</v>
      </c>
      <c r="K136" s="222" t="s">
        <v>21</v>
      </c>
      <c r="L136" s="71"/>
      <c r="M136" s="227" t="s">
        <v>21</v>
      </c>
      <c r="N136" s="228" t="s">
        <v>42</v>
      </c>
      <c r="O136" s="46"/>
      <c r="P136" s="229">
        <f>O136*H136</f>
        <v>0</v>
      </c>
      <c r="Q136" s="229">
        <v>0</v>
      </c>
      <c r="R136" s="229">
        <f>Q136*H136</f>
        <v>0</v>
      </c>
      <c r="S136" s="229">
        <v>0</v>
      </c>
      <c r="T136" s="230">
        <f>S136*H136</f>
        <v>0</v>
      </c>
      <c r="AR136" s="23" t="s">
        <v>175</v>
      </c>
      <c r="AT136" s="23" t="s">
        <v>170</v>
      </c>
      <c r="AU136" s="23" t="s">
        <v>79</v>
      </c>
      <c r="AY136" s="23" t="s">
        <v>168</v>
      </c>
      <c r="BE136" s="231">
        <f>IF(N136="základní",J136,0)</f>
        <v>0</v>
      </c>
      <c r="BF136" s="231">
        <f>IF(N136="snížená",J136,0)</f>
        <v>0</v>
      </c>
      <c r="BG136" s="231">
        <f>IF(N136="zákl. přenesená",J136,0)</f>
        <v>0</v>
      </c>
      <c r="BH136" s="231">
        <f>IF(N136="sníž. přenesená",J136,0)</f>
        <v>0</v>
      </c>
      <c r="BI136" s="231">
        <f>IF(N136="nulová",J136,0)</f>
        <v>0</v>
      </c>
      <c r="BJ136" s="23" t="s">
        <v>79</v>
      </c>
      <c r="BK136" s="231">
        <f>ROUND(I136*H136,2)</f>
        <v>0</v>
      </c>
      <c r="BL136" s="23" t="s">
        <v>175</v>
      </c>
      <c r="BM136" s="23" t="s">
        <v>1185</v>
      </c>
    </row>
    <row r="137" s="1" customFormat="1" ht="16.5" customHeight="1">
      <c r="B137" s="45"/>
      <c r="C137" s="220" t="s">
        <v>559</v>
      </c>
      <c r="D137" s="220" t="s">
        <v>170</v>
      </c>
      <c r="E137" s="221" t="s">
        <v>1186</v>
      </c>
      <c r="F137" s="222" t="s">
        <v>1187</v>
      </c>
      <c r="G137" s="223" t="s">
        <v>800</v>
      </c>
      <c r="H137" s="224">
        <v>11</v>
      </c>
      <c r="I137" s="225"/>
      <c r="J137" s="226">
        <f>ROUND(I137*H137,2)</f>
        <v>0</v>
      </c>
      <c r="K137" s="222" t="s">
        <v>21</v>
      </c>
      <c r="L137" s="71"/>
      <c r="M137" s="227" t="s">
        <v>21</v>
      </c>
      <c r="N137" s="228" t="s">
        <v>42</v>
      </c>
      <c r="O137" s="46"/>
      <c r="P137" s="229">
        <f>O137*H137</f>
        <v>0</v>
      </c>
      <c r="Q137" s="229">
        <v>0</v>
      </c>
      <c r="R137" s="229">
        <f>Q137*H137</f>
        <v>0</v>
      </c>
      <c r="S137" s="229">
        <v>0</v>
      </c>
      <c r="T137" s="230">
        <f>S137*H137</f>
        <v>0</v>
      </c>
      <c r="AR137" s="23" t="s">
        <v>175</v>
      </c>
      <c r="AT137" s="23" t="s">
        <v>170</v>
      </c>
      <c r="AU137" s="23" t="s">
        <v>79</v>
      </c>
      <c r="AY137" s="23" t="s">
        <v>168</v>
      </c>
      <c r="BE137" s="231">
        <f>IF(N137="základní",J137,0)</f>
        <v>0</v>
      </c>
      <c r="BF137" s="231">
        <f>IF(N137="snížená",J137,0)</f>
        <v>0</v>
      </c>
      <c r="BG137" s="231">
        <f>IF(N137="zákl. přenesená",J137,0)</f>
        <v>0</v>
      </c>
      <c r="BH137" s="231">
        <f>IF(N137="sníž. přenesená",J137,0)</f>
        <v>0</v>
      </c>
      <c r="BI137" s="231">
        <f>IF(N137="nulová",J137,0)</f>
        <v>0</v>
      </c>
      <c r="BJ137" s="23" t="s">
        <v>79</v>
      </c>
      <c r="BK137" s="231">
        <f>ROUND(I137*H137,2)</f>
        <v>0</v>
      </c>
      <c r="BL137" s="23" t="s">
        <v>175</v>
      </c>
      <c r="BM137" s="23" t="s">
        <v>1188</v>
      </c>
    </row>
    <row r="138" s="1" customFormat="1" ht="16.5" customHeight="1">
      <c r="B138" s="45"/>
      <c r="C138" s="220" t="s">
        <v>564</v>
      </c>
      <c r="D138" s="220" t="s">
        <v>170</v>
      </c>
      <c r="E138" s="221" t="s">
        <v>1189</v>
      </c>
      <c r="F138" s="222" t="s">
        <v>1190</v>
      </c>
      <c r="G138" s="223" t="s">
        <v>800</v>
      </c>
      <c r="H138" s="224">
        <v>38</v>
      </c>
      <c r="I138" s="225"/>
      <c r="J138" s="226">
        <f>ROUND(I138*H138,2)</f>
        <v>0</v>
      </c>
      <c r="K138" s="222" t="s">
        <v>21</v>
      </c>
      <c r="L138" s="71"/>
      <c r="M138" s="227" t="s">
        <v>21</v>
      </c>
      <c r="N138" s="228" t="s">
        <v>42</v>
      </c>
      <c r="O138" s="46"/>
      <c r="P138" s="229">
        <f>O138*H138</f>
        <v>0</v>
      </c>
      <c r="Q138" s="229">
        <v>0</v>
      </c>
      <c r="R138" s="229">
        <f>Q138*H138</f>
        <v>0</v>
      </c>
      <c r="S138" s="229">
        <v>0</v>
      </c>
      <c r="T138" s="230">
        <f>S138*H138</f>
        <v>0</v>
      </c>
      <c r="AR138" s="23" t="s">
        <v>175</v>
      </c>
      <c r="AT138" s="23" t="s">
        <v>170</v>
      </c>
      <c r="AU138" s="23" t="s">
        <v>79</v>
      </c>
      <c r="AY138" s="23" t="s">
        <v>168</v>
      </c>
      <c r="BE138" s="231">
        <f>IF(N138="základní",J138,0)</f>
        <v>0</v>
      </c>
      <c r="BF138" s="231">
        <f>IF(N138="snížená",J138,0)</f>
        <v>0</v>
      </c>
      <c r="BG138" s="231">
        <f>IF(N138="zákl. přenesená",J138,0)</f>
        <v>0</v>
      </c>
      <c r="BH138" s="231">
        <f>IF(N138="sníž. přenesená",J138,0)</f>
        <v>0</v>
      </c>
      <c r="BI138" s="231">
        <f>IF(N138="nulová",J138,0)</f>
        <v>0</v>
      </c>
      <c r="BJ138" s="23" t="s">
        <v>79</v>
      </c>
      <c r="BK138" s="231">
        <f>ROUND(I138*H138,2)</f>
        <v>0</v>
      </c>
      <c r="BL138" s="23" t="s">
        <v>175</v>
      </c>
      <c r="BM138" s="23" t="s">
        <v>1191</v>
      </c>
    </row>
    <row r="139" s="1" customFormat="1" ht="16.5" customHeight="1">
      <c r="B139" s="45"/>
      <c r="C139" s="220" t="s">
        <v>573</v>
      </c>
      <c r="D139" s="220" t="s">
        <v>170</v>
      </c>
      <c r="E139" s="221" t="s">
        <v>1192</v>
      </c>
      <c r="F139" s="222" t="s">
        <v>1193</v>
      </c>
      <c r="G139" s="223" t="s">
        <v>195</v>
      </c>
      <c r="H139" s="224">
        <v>52</v>
      </c>
      <c r="I139" s="225"/>
      <c r="J139" s="226">
        <f>ROUND(I139*H139,2)</f>
        <v>0</v>
      </c>
      <c r="K139" s="222" t="s">
        <v>21</v>
      </c>
      <c r="L139" s="71"/>
      <c r="M139" s="227" t="s">
        <v>21</v>
      </c>
      <c r="N139" s="228" t="s">
        <v>42</v>
      </c>
      <c r="O139" s="46"/>
      <c r="P139" s="229">
        <f>O139*H139</f>
        <v>0</v>
      </c>
      <c r="Q139" s="229">
        <v>0</v>
      </c>
      <c r="R139" s="229">
        <f>Q139*H139</f>
        <v>0</v>
      </c>
      <c r="S139" s="229">
        <v>0</v>
      </c>
      <c r="T139" s="230">
        <f>S139*H139</f>
        <v>0</v>
      </c>
      <c r="AR139" s="23" t="s">
        <v>175</v>
      </c>
      <c r="AT139" s="23" t="s">
        <v>170</v>
      </c>
      <c r="AU139" s="23" t="s">
        <v>79</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175</v>
      </c>
      <c r="BM139" s="23" t="s">
        <v>1194</v>
      </c>
    </row>
    <row r="140" s="1" customFormat="1" ht="16.5" customHeight="1">
      <c r="B140" s="45"/>
      <c r="C140" s="220" t="s">
        <v>578</v>
      </c>
      <c r="D140" s="220" t="s">
        <v>170</v>
      </c>
      <c r="E140" s="221" t="s">
        <v>1195</v>
      </c>
      <c r="F140" s="222" t="s">
        <v>1196</v>
      </c>
      <c r="G140" s="223" t="s">
        <v>951</v>
      </c>
      <c r="H140" s="224">
        <v>1</v>
      </c>
      <c r="I140" s="225"/>
      <c r="J140" s="226">
        <f>ROUND(I140*H140,2)</f>
        <v>0</v>
      </c>
      <c r="K140" s="222" t="s">
        <v>21</v>
      </c>
      <c r="L140" s="71"/>
      <c r="M140" s="227" t="s">
        <v>21</v>
      </c>
      <c r="N140" s="228" t="s">
        <v>42</v>
      </c>
      <c r="O140" s="46"/>
      <c r="P140" s="229">
        <f>O140*H140</f>
        <v>0</v>
      </c>
      <c r="Q140" s="229">
        <v>0</v>
      </c>
      <c r="R140" s="229">
        <f>Q140*H140</f>
        <v>0</v>
      </c>
      <c r="S140" s="229">
        <v>0</v>
      </c>
      <c r="T140" s="230">
        <f>S140*H140</f>
        <v>0</v>
      </c>
      <c r="AR140" s="23" t="s">
        <v>175</v>
      </c>
      <c r="AT140" s="23" t="s">
        <v>170</v>
      </c>
      <c r="AU140" s="23" t="s">
        <v>79</v>
      </c>
      <c r="AY140" s="23" t="s">
        <v>168</v>
      </c>
      <c r="BE140" s="231">
        <f>IF(N140="základní",J140,0)</f>
        <v>0</v>
      </c>
      <c r="BF140" s="231">
        <f>IF(N140="snížená",J140,0)</f>
        <v>0</v>
      </c>
      <c r="BG140" s="231">
        <f>IF(N140="zákl. přenesená",J140,0)</f>
        <v>0</v>
      </c>
      <c r="BH140" s="231">
        <f>IF(N140="sníž. přenesená",J140,0)</f>
        <v>0</v>
      </c>
      <c r="BI140" s="231">
        <f>IF(N140="nulová",J140,0)</f>
        <v>0</v>
      </c>
      <c r="BJ140" s="23" t="s">
        <v>79</v>
      </c>
      <c r="BK140" s="231">
        <f>ROUND(I140*H140,2)</f>
        <v>0</v>
      </c>
      <c r="BL140" s="23" t="s">
        <v>175</v>
      </c>
      <c r="BM140" s="23" t="s">
        <v>1197</v>
      </c>
    </row>
    <row r="141" s="1" customFormat="1" ht="16.5" customHeight="1">
      <c r="B141" s="45"/>
      <c r="C141" s="220" t="s">
        <v>582</v>
      </c>
      <c r="D141" s="220" t="s">
        <v>170</v>
      </c>
      <c r="E141" s="221" t="s">
        <v>1198</v>
      </c>
      <c r="F141" s="222" t="s">
        <v>1199</v>
      </c>
      <c r="G141" s="223" t="s">
        <v>259</v>
      </c>
      <c r="H141" s="224">
        <v>330</v>
      </c>
      <c r="I141" s="225"/>
      <c r="J141" s="226">
        <f>ROUND(I141*H141,2)</f>
        <v>0</v>
      </c>
      <c r="K141" s="222" t="s">
        <v>21</v>
      </c>
      <c r="L141" s="71"/>
      <c r="M141" s="227" t="s">
        <v>21</v>
      </c>
      <c r="N141" s="228" t="s">
        <v>42</v>
      </c>
      <c r="O141" s="46"/>
      <c r="P141" s="229">
        <f>O141*H141</f>
        <v>0</v>
      </c>
      <c r="Q141" s="229">
        <v>0</v>
      </c>
      <c r="R141" s="229">
        <f>Q141*H141</f>
        <v>0</v>
      </c>
      <c r="S141" s="229">
        <v>0</v>
      </c>
      <c r="T141" s="230">
        <f>S141*H141</f>
        <v>0</v>
      </c>
      <c r="AR141" s="23" t="s">
        <v>175</v>
      </c>
      <c r="AT141" s="23" t="s">
        <v>170</v>
      </c>
      <c r="AU141" s="23" t="s">
        <v>79</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175</v>
      </c>
      <c r="BM141" s="23" t="s">
        <v>1200</v>
      </c>
    </row>
    <row r="142" s="1" customFormat="1" ht="16.5" customHeight="1">
      <c r="B142" s="45"/>
      <c r="C142" s="220" t="s">
        <v>586</v>
      </c>
      <c r="D142" s="220" t="s">
        <v>170</v>
      </c>
      <c r="E142" s="221" t="s">
        <v>1201</v>
      </c>
      <c r="F142" s="222" t="s">
        <v>1202</v>
      </c>
      <c r="G142" s="223" t="s">
        <v>195</v>
      </c>
      <c r="H142" s="224">
        <v>499</v>
      </c>
      <c r="I142" s="225"/>
      <c r="J142" s="226">
        <f>ROUND(I142*H142,2)</f>
        <v>0</v>
      </c>
      <c r="K142" s="222" t="s">
        <v>21</v>
      </c>
      <c r="L142" s="71"/>
      <c r="M142" s="227" t="s">
        <v>21</v>
      </c>
      <c r="N142" s="228" t="s">
        <v>42</v>
      </c>
      <c r="O142" s="46"/>
      <c r="P142" s="229">
        <f>O142*H142</f>
        <v>0</v>
      </c>
      <c r="Q142" s="229">
        <v>0</v>
      </c>
      <c r="R142" s="229">
        <f>Q142*H142</f>
        <v>0</v>
      </c>
      <c r="S142" s="229">
        <v>0</v>
      </c>
      <c r="T142" s="230">
        <f>S142*H142</f>
        <v>0</v>
      </c>
      <c r="AR142" s="23" t="s">
        <v>175</v>
      </c>
      <c r="AT142" s="23" t="s">
        <v>170</v>
      </c>
      <c r="AU142" s="23" t="s">
        <v>79</v>
      </c>
      <c r="AY142" s="23" t="s">
        <v>168</v>
      </c>
      <c r="BE142" s="231">
        <f>IF(N142="základní",J142,0)</f>
        <v>0</v>
      </c>
      <c r="BF142" s="231">
        <f>IF(N142="snížená",J142,0)</f>
        <v>0</v>
      </c>
      <c r="BG142" s="231">
        <f>IF(N142="zákl. přenesená",J142,0)</f>
        <v>0</v>
      </c>
      <c r="BH142" s="231">
        <f>IF(N142="sníž. přenesená",J142,0)</f>
        <v>0</v>
      </c>
      <c r="BI142" s="231">
        <f>IF(N142="nulová",J142,0)</f>
        <v>0</v>
      </c>
      <c r="BJ142" s="23" t="s">
        <v>79</v>
      </c>
      <c r="BK142" s="231">
        <f>ROUND(I142*H142,2)</f>
        <v>0</v>
      </c>
      <c r="BL142" s="23" t="s">
        <v>175</v>
      </c>
      <c r="BM142" s="23" t="s">
        <v>1203</v>
      </c>
    </row>
    <row r="143" s="10" customFormat="1" ht="37.44" customHeight="1">
      <c r="B143" s="204"/>
      <c r="C143" s="205"/>
      <c r="D143" s="206" t="s">
        <v>70</v>
      </c>
      <c r="E143" s="207" t="s">
        <v>166</v>
      </c>
      <c r="F143" s="207" t="s">
        <v>1204</v>
      </c>
      <c r="G143" s="205"/>
      <c r="H143" s="205"/>
      <c r="I143" s="208"/>
      <c r="J143" s="209">
        <f>BK143</f>
        <v>0</v>
      </c>
      <c r="K143" s="205"/>
      <c r="L143" s="210"/>
      <c r="M143" s="211"/>
      <c r="N143" s="212"/>
      <c r="O143" s="212"/>
      <c r="P143" s="213">
        <f>P144+SUM(P145:P150)+P166+P198</f>
        <v>0</v>
      </c>
      <c r="Q143" s="212"/>
      <c r="R143" s="213">
        <f>R144+SUM(R145:R150)+R166+R198</f>
        <v>0</v>
      </c>
      <c r="S143" s="212"/>
      <c r="T143" s="214">
        <f>T144+SUM(T145:T150)+T166+T198</f>
        <v>0</v>
      </c>
      <c r="AR143" s="215" t="s">
        <v>79</v>
      </c>
      <c r="AT143" s="216" t="s">
        <v>70</v>
      </c>
      <c r="AU143" s="216" t="s">
        <v>71</v>
      </c>
      <c r="AY143" s="215" t="s">
        <v>168</v>
      </c>
      <c r="BK143" s="217">
        <f>BK144+SUM(BK145:BK150)+BK166+BK198</f>
        <v>0</v>
      </c>
    </row>
    <row r="144" s="1" customFormat="1" ht="16.5" customHeight="1">
      <c r="B144" s="45"/>
      <c r="C144" s="220" t="s">
        <v>591</v>
      </c>
      <c r="D144" s="220" t="s">
        <v>170</v>
      </c>
      <c r="E144" s="221" t="s">
        <v>1205</v>
      </c>
      <c r="F144" s="222" t="s">
        <v>1206</v>
      </c>
      <c r="G144" s="223" t="s">
        <v>1207</v>
      </c>
      <c r="H144" s="224">
        <v>8</v>
      </c>
      <c r="I144" s="225"/>
      <c r="J144" s="226">
        <f>ROUND(I144*H144,2)</f>
        <v>0</v>
      </c>
      <c r="K144" s="222" t="s">
        <v>21</v>
      </c>
      <c r="L144" s="71"/>
      <c r="M144" s="227" t="s">
        <v>21</v>
      </c>
      <c r="N144" s="228" t="s">
        <v>42</v>
      </c>
      <c r="O144" s="46"/>
      <c r="P144" s="229">
        <f>O144*H144</f>
        <v>0</v>
      </c>
      <c r="Q144" s="229">
        <v>0</v>
      </c>
      <c r="R144" s="229">
        <f>Q144*H144</f>
        <v>0</v>
      </c>
      <c r="S144" s="229">
        <v>0</v>
      </c>
      <c r="T144" s="230">
        <f>S144*H144</f>
        <v>0</v>
      </c>
      <c r="AR144" s="23" t="s">
        <v>175</v>
      </c>
      <c r="AT144" s="23" t="s">
        <v>170</v>
      </c>
      <c r="AU144" s="23" t="s">
        <v>79</v>
      </c>
      <c r="AY144" s="23" t="s">
        <v>168</v>
      </c>
      <c r="BE144" s="231">
        <f>IF(N144="základní",J144,0)</f>
        <v>0</v>
      </c>
      <c r="BF144" s="231">
        <f>IF(N144="snížená",J144,0)</f>
        <v>0</v>
      </c>
      <c r="BG144" s="231">
        <f>IF(N144="zákl. přenesená",J144,0)</f>
        <v>0</v>
      </c>
      <c r="BH144" s="231">
        <f>IF(N144="sníž. přenesená",J144,0)</f>
        <v>0</v>
      </c>
      <c r="BI144" s="231">
        <f>IF(N144="nulová",J144,0)</f>
        <v>0</v>
      </c>
      <c r="BJ144" s="23" t="s">
        <v>79</v>
      </c>
      <c r="BK144" s="231">
        <f>ROUND(I144*H144,2)</f>
        <v>0</v>
      </c>
      <c r="BL144" s="23" t="s">
        <v>175</v>
      </c>
      <c r="BM144" s="23" t="s">
        <v>1208</v>
      </c>
    </row>
    <row r="145" s="1" customFormat="1" ht="16.5" customHeight="1">
      <c r="B145" s="45"/>
      <c r="C145" s="220" t="s">
        <v>595</v>
      </c>
      <c r="D145" s="220" t="s">
        <v>170</v>
      </c>
      <c r="E145" s="221" t="s">
        <v>1209</v>
      </c>
      <c r="F145" s="222" t="s">
        <v>1210</v>
      </c>
      <c r="G145" s="223" t="s">
        <v>780</v>
      </c>
      <c r="H145" s="224">
        <v>1</v>
      </c>
      <c r="I145" s="225"/>
      <c r="J145" s="226">
        <f>ROUND(I145*H145,2)</f>
        <v>0</v>
      </c>
      <c r="K145" s="222" t="s">
        <v>21</v>
      </c>
      <c r="L145" s="71"/>
      <c r="M145" s="227" t="s">
        <v>21</v>
      </c>
      <c r="N145" s="228" t="s">
        <v>42</v>
      </c>
      <c r="O145" s="46"/>
      <c r="P145" s="229">
        <f>O145*H145</f>
        <v>0</v>
      </c>
      <c r="Q145" s="229">
        <v>0</v>
      </c>
      <c r="R145" s="229">
        <f>Q145*H145</f>
        <v>0</v>
      </c>
      <c r="S145" s="229">
        <v>0</v>
      </c>
      <c r="T145" s="230">
        <f>S145*H145</f>
        <v>0</v>
      </c>
      <c r="AR145" s="23" t="s">
        <v>175</v>
      </c>
      <c r="AT145" s="23" t="s">
        <v>170</v>
      </c>
      <c r="AU145" s="23" t="s">
        <v>79</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175</v>
      </c>
      <c r="BM145" s="23" t="s">
        <v>1211</v>
      </c>
    </row>
    <row r="146" s="1" customFormat="1" ht="16.5" customHeight="1">
      <c r="B146" s="45"/>
      <c r="C146" s="220" t="s">
        <v>600</v>
      </c>
      <c r="D146" s="220" t="s">
        <v>170</v>
      </c>
      <c r="E146" s="221" t="s">
        <v>1212</v>
      </c>
      <c r="F146" s="222" t="s">
        <v>1213</v>
      </c>
      <c r="G146" s="223" t="s">
        <v>780</v>
      </c>
      <c r="H146" s="224">
        <v>1</v>
      </c>
      <c r="I146" s="225"/>
      <c r="J146" s="226">
        <f>ROUND(I146*H146,2)</f>
        <v>0</v>
      </c>
      <c r="K146" s="222" t="s">
        <v>21</v>
      </c>
      <c r="L146" s="71"/>
      <c r="M146" s="227" t="s">
        <v>21</v>
      </c>
      <c r="N146" s="228" t="s">
        <v>42</v>
      </c>
      <c r="O146" s="46"/>
      <c r="P146" s="229">
        <f>O146*H146</f>
        <v>0</v>
      </c>
      <c r="Q146" s="229">
        <v>0</v>
      </c>
      <c r="R146" s="229">
        <f>Q146*H146</f>
        <v>0</v>
      </c>
      <c r="S146" s="229">
        <v>0</v>
      </c>
      <c r="T146" s="230">
        <f>S146*H146</f>
        <v>0</v>
      </c>
      <c r="AR146" s="23" t="s">
        <v>175</v>
      </c>
      <c r="AT146" s="23" t="s">
        <v>170</v>
      </c>
      <c r="AU146" s="23" t="s">
        <v>79</v>
      </c>
      <c r="AY146" s="23" t="s">
        <v>168</v>
      </c>
      <c r="BE146" s="231">
        <f>IF(N146="základní",J146,0)</f>
        <v>0</v>
      </c>
      <c r="BF146" s="231">
        <f>IF(N146="snížená",J146,0)</f>
        <v>0</v>
      </c>
      <c r="BG146" s="231">
        <f>IF(N146="zákl. přenesená",J146,0)</f>
        <v>0</v>
      </c>
      <c r="BH146" s="231">
        <f>IF(N146="sníž. přenesená",J146,0)</f>
        <v>0</v>
      </c>
      <c r="BI146" s="231">
        <f>IF(N146="nulová",J146,0)</f>
        <v>0</v>
      </c>
      <c r="BJ146" s="23" t="s">
        <v>79</v>
      </c>
      <c r="BK146" s="231">
        <f>ROUND(I146*H146,2)</f>
        <v>0</v>
      </c>
      <c r="BL146" s="23" t="s">
        <v>175</v>
      </c>
      <c r="BM146" s="23" t="s">
        <v>1214</v>
      </c>
    </row>
    <row r="147" s="1" customFormat="1" ht="16.5" customHeight="1">
      <c r="B147" s="45"/>
      <c r="C147" s="220" t="s">
        <v>604</v>
      </c>
      <c r="D147" s="220" t="s">
        <v>170</v>
      </c>
      <c r="E147" s="221" t="s">
        <v>1215</v>
      </c>
      <c r="F147" s="222" t="s">
        <v>1216</v>
      </c>
      <c r="G147" s="223" t="s">
        <v>780</v>
      </c>
      <c r="H147" s="224">
        <v>1</v>
      </c>
      <c r="I147" s="225"/>
      <c r="J147" s="226">
        <f>ROUND(I147*H147,2)</f>
        <v>0</v>
      </c>
      <c r="K147" s="222" t="s">
        <v>21</v>
      </c>
      <c r="L147" s="71"/>
      <c r="M147" s="227" t="s">
        <v>21</v>
      </c>
      <c r="N147" s="228" t="s">
        <v>42</v>
      </c>
      <c r="O147" s="46"/>
      <c r="P147" s="229">
        <f>O147*H147</f>
        <v>0</v>
      </c>
      <c r="Q147" s="229">
        <v>0</v>
      </c>
      <c r="R147" s="229">
        <f>Q147*H147</f>
        <v>0</v>
      </c>
      <c r="S147" s="229">
        <v>0</v>
      </c>
      <c r="T147" s="230">
        <f>S147*H147</f>
        <v>0</v>
      </c>
      <c r="AR147" s="23" t="s">
        <v>175</v>
      </c>
      <c r="AT147" s="23" t="s">
        <v>170</v>
      </c>
      <c r="AU147" s="23" t="s">
        <v>79</v>
      </c>
      <c r="AY147" s="23" t="s">
        <v>168</v>
      </c>
      <c r="BE147" s="231">
        <f>IF(N147="základní",J147,0)</f>
        <v>0</v>
      </c>
      <c r="BF147" s="231">
        <f>IF(N147="snížená",J147,0)</f>
        <v>0</v>
      </c>
      <c r="BG147" s="231">
        <f>IF(N147="zákl. přenesená",J147,0)</f>
        <v>0</v>
      </c>
      <c r="BH147" s="231">
        <f>IF(N147="sníž. přenesená",J147,0)</f>
        <v>0</v>
      </c>
      <c r="BI147" s="231">
        <f>IF(N147="nulová",J147,0)</f>
        <v>0</v>
      </c>
      <c r="BJ147" s="23" t="s">
        <v>79</v>
      </c>
      <c r="BK147" s="231">
        <f>ROUND(I147*H147,2)</f>
        <v>0</v>
      </c>
      <c r="BL147" s="23" t="s">
        <v>175</v>
      </c>
      <c r="BM147" s="23" t="s">
        <v>1217</v>
      </c>
    </row>
    <row r="148" s="1" customFormat="1" ht="16.5" customHeight="1">
      <c r="B148" s="45"/>
      <c r="C148" s="220" t="s">
        <v>608</v>
      </c>
      <c r="D148" s="220" t="s">
        <v>170</v>
      </c>
      <c r="E148" s="221" t="s">
        <v>1218</v>
      </c>
      <c r="F148" s="222" t="s">
        <v>1219</v>
      </c>
      <c r="G148" s="223" t="s">
        <v>780</v>
      </c>
      <c r="H148" s="224">
        <v>1</v>
      </c>
      <c r="I148" s="225"/>
      <c r="J148" s="226">
        <f>ROUND(I148*H148,2)</f>
        <v>0</v>
      </c>
      <c r="K148" s="222" t="s">
        <v>21</v>
      </c>
      <c r="L148" s="71"/>
      <c r="M148" s="227" t="s">
        <v>21</v>
      </c>
      <c r="N148" s="228" t="s">
        <v>42</v>
      </c>
      <c r="O148" s="46"/>
      <c r="P148" s="229">
        <f>O148*H148</f>
        <v>0</v>
      </c>
      <c r="Q148" s="229">
        <v>0</v>
      </c>
      <c r="R148" s="229">
        <f>Q148*H148</f>
        <v>0</v>
      </c>
      <c r="S148" s="229">
        <v>0</v>
      </c>
      <c r="T148" s="230">
        <f>S148*H148</f>
        <v>0</v>
      </c>
      <c r="AR148" s="23" t="s">
        <v>175</v>
      </c>
      <c r="AT148" s="23" t="s">
        <v>170</v>
      </c>
      <c r="AU148" s="23" t="s">
        <v>79</v>
      </c>
      <c r="AY148" s="23" t="s">
        <v>168</v>
      </c>
      <c r="BE148" s="231">
        <f>IF(N148="základní",J148,0)</f>
        <v>0</v>
      </c>
      <c r="BF148" s="231">
        <f>IF(N148="snížená",J148,0)</f>
        <v>0</v>
      </c>
      <c r="BG148" s="231">
        <f>IF(N148="zákl. přenesená",J148,0)</f>
        <v>0</v>
      </c>
      <c r="BH148" s="231">
        <f>IF(N148="sníž. přenesená",J148,0)</f>
        <v>0</v>
      </c>
      <c r="BI148" s="231">
        <f>IF(N148="nulová",J148,0)</f>
        <v>0</v>
      </c>
      <c r="BJ148" s="23" t="s">
        <v>79</v>
      </c>
      <c r="BK148" s="231">
        <f>ROUND(I148*H148,2)</f>
        <v>0</v>
      </c>
      <c r="BL148" s="23" t="s">
        <v>175</v>
      </c>
      <c r="BM148" s="23" t="s">
        <v>1220</v>
      </c>
    </row>
    <row r="149" s="1" customFormat="1" ht="16.5" customHeight="1">
      <c r="B149" s="45"/>
      <c r="C149" s="220" t="s">
        <v>612</v>
      </c>
      <c r="D149" s="220" t="s">
        <v>170</v>
      </c>
      <c r="E149" s="221" t="s">
        <v>1221</v>
      </c>
      <c r="F149" s="222" t="s">
        <v>1222</v>
      </c>
      <c r="G149" s="223" t="s">
        <v>800</v>
      </c>
      <c r="H149" s="224">
        <v>1</v>
      </c>
      <c r="I149" s="225"/>
      <c r="J149" s="226">
        <f>ROUND(I149*H149,2)</f>
        <v>0</v>
      </c>
      <c r="K149" s="222" t="s">
        <v>21</v>
      </c>
      <c r="L149" s="71"/>
      <c r="M149" s="227" t="s">
        <v>21</v>
      </c>
      <c r="N149" s="228" t="s">
        <v>42</v>
      </c>
      <c r="O149" s="46"/>
      <c r="P149" s="229">
        <f>O149*H149</f>
        <v>0</v>
      </c>
      <c r="Q149" s="229">
        <v>0</v>
      </c>
      <c r="R149" s="229">
        <f>Q149*H149</f>
        <v>0</v>
      </c>
      <c r="S149" s="229">
        <v>0</v>
      </c>
      <c r="T149" s="230">
        <f>S149*H149</f>
        <v>0</v>
      </c>
      <c r="AR149" s="23" t="s">
        <v>175</v>
      </c>
      <c r="AT149" s="23" t="s">
        <v>170</v>
      </c>
      <c r="AU149" s="23" t="s">
        <v>79</v>
      </c>
      <c r="AY149" s="23" t="s">
        <v>168</v>
      </c>
      <c r="BE149" s="231">
        <f>IF(N149="základní",J149,0)</f>
        <v>0</v>
      </c>
      <c r="BF149" s="231">
        <f>IF(N149="snížená",J149,0)</f>
        <v>0</v>
      </c>
      <c r="BG149" s="231">
        <f>IF(N149="zákl. přenesená",J149,0)</f>
        <v>0</v>
      </c>
      <c r="BH149" s="231">
        <f>IF(N149="sníž. přenesená",J149,0)</f>
        <v>0</v>
      </c>
      <c r="BI149" s="231">
        <f>IF(N149="nulová",J149,0)</f>
        <v>0</v>
      </c>
      <c r="BJ149" s="23" t="s">
        <v>79</v>
      </c>
      <c r="BK149" s="231">
        <f>ROUND(I149*H149,2)</f>
        <v>0</v>
      </c>
      <c r="BL149" s="23" t="s">
        <v>175</v>
      </c>
      <c r="BM149" s="23" t="s">
        <v>1223</v>
      </c>
    </row>
    <row r="150" s="10" customFormat="1" ht="29.88" customHeight="1">
      <c r="B150" s="204"/>
      <c r="C150" s="205"/>
      <c r="D150" s="206" t="s">
        <v>70</v>
      </c>
      <c r="E150" s="218" t="s">
        <v>198</v>
      </c>
      <c r="F150" s="218" t="s">
        <v>1224</v>
      </c>
      <c r="G150" s="205"/>
      <c r="H150" s="205"/>
      <c r="I150" s="208"/>
      <c r="J150" s="219">
        <f>BK150</f>
        <v>0</v>
      </c>
      <c r="K150" s="205"/>
      <c r="L150" s="210"/>
      <c r="M150" s="211"/>
      <c r="N150" s="212"/>
      <c r="O150" s="212"/>
      <c r="P150" s="213">
        <f>SUM(P151:P165)</f>
        <v>0</v>
      </c>
      <c r="Q150" s="212"/>
      <c r="R150" s="213">
        <f>SUM(R151:R165)</f>
        <v>0</v>
      </c>
      <c r="S150" s="212"/>
      <c r="T150" s="214">
        <f>SUM(T151:T165)</f>
        <v>0</v>
      </c>
      <c r="AR150" s="215" t="s">
        <v>79</v>
      </c>
      <c r="AT150" s="216" t="s">
        <v>70</v>
      </c>
      <c r="AU150" s="216" t="s">
        <v>79</v>
      </c>
      <c r="AY150" s="215" t="s">
        <v>168</v>
      </c>
      <c r="BK150" s="217">
        <f>SUM(BK151:BK165)</f>
        <v>0</v>
      </c>
    </row>
    <row r="151" s="1" customFormat="1" ht="16.5" customHeight="1">
      <c r="B151" s="45"/>
      <c r="C151" s="220" t="s">
        <v>619</v>
      </c>
      <c r="D151" s="220" t="s">
        <v>170</v>
      </c>
      <c r="E151" s="221" t="s">
        <v>1225</v>
      </c>
      <c r="F151" s="222" t="s">
        <v>1226</v>
      </c>
      <c r="G151" s="223" t="s">
        <v>780</v>
      </c>
      <c r="H151" s="224">
        <v>5</v>
      </c>
      <c r="I151" s="225"/>
      <c r="J151" s="226">
        <f>ROUND(I151*H151,2)</f>
        <v>0</v>
      </c>
      <c r="K151" s="222" t="s">
        <v>21</v>
      </c>
      <c r="L151" s="71"/>
      <c r="M151" s="227" t="s">
        <v>21</v>
      </c>
      <c r="N151" s="228" t="s">
        <v>42</v>
      </c>
      <c r="O151" s="46"/>
      <c r="P151" s="229">
        <f>O151*H151</f>
        <v>0</v>
      </c>
      <c r="Q151" s="229">
        <v>0</v>
      </c>
      <c r="R151" s="229">
        <f>Q151*H151</f>
        <v>0</v>
      </c>
      <c r="S151" s="229">
        <v>0</v>
      </c>
      <c r="T151" s="230">
        <f>S151*H151</f>
        <v>0</v>
      </c>
      <c r="AR151" s="23" t="s">
        <v>175</v>
      </c>
      <c r="AT151" s="23" t="s">
        <v>170</v>
      </c>
      <c r="AU151" s="23" t="s">
        <v>81</v>
      </c>
      <c r="AY151" s="23" t="s">
        <v>168</v>
      </c>
      <c r="BE151" s="231">
        <f>IF(N151="základní",J151,0)</f>
        <v>0</v>
      </c>
      <c r="BF151" s="231">
        <f>IF(N151="snížená",J151,0)</f>
        <v>0</v>
      </c>
      <c r="BG151" s="231">
        <f>IF(N151="zákl. přenesená",J151,0)</f>
        <v>0</v>
      </c>
      <c r="BH151" s="231">
        <f>IF(N151="sníž. přenesená",J151,0)</f>
        <v>0</v>
      </c>
      <c r="BI151" s="231">
        <f>IF(N151="nulová",J151,0)</f>
        <v>0</v>
      </c>
      <c r="BJ151" s="23" t="s">
        <v>79</v>
      </c>
      <c r="BK151" s="231">
        <f>ROUND(I151*H151,2)</f>
        <v>0</v>
      </c>
      <c r="BL151" s="23" t="s">
        <v>175</v>
      </c>
      <c r="BM151" s="23" t="s">
        <v>1227</v>
      </c>
    </row>
    <row r="152" s="1" customFormat="1" ht="16.5" customHeight="1">
      <c r="B152" s="45"/>
      <c r="C152" s="220" t="s">
        <v>623</v>
      </c>
      <c r="D152" s="220" t="s">
        <v>170</v>
      </c>
      <c r="E152" s="221" t="s">
        <v>1228</v>
      </c>
      <c r="F152" s="222" t="s">
        <v>1229</v>
      </c>
      <c r="G152" s="223" t="s">
        <v>780</v>
      </c>
      <c r="H152" s="224">
        <v>1</v>
      </c>
      <c r="I152" s="225"/>
      <c r="J152" s="226">
        <f>ROUND(I152*H152,2)</f>
        <v>0</v>
      </c>
      <c r="K152" s="222" t="s">
        <v>21</v>
      </c>
      <c r="L152" s="71"/>
      <c r="M152" s="227" t="s">
        <v>21</v>
      </c>
      <c r="N152" s="228" t="s">
        <v>42</v>
      </c>
      <c r="O152" s="46"/>
      <c r="P152" s="229">
        <f>O152*H152</f>
        <v>0</v>
      </c>
      <c r="Q152" s="229">
        <v>0</v>
      </c>
      <c r="R152" s="229">
        <f>Q152*H152</f>
        <v>0</v>
      </c>
      <c r="S152" s="229">
        <v>0</v>
      </c>
      <c r="T152" s="230">
        <f>S152*H152</f>
        <v>0</v>
      </c>
      <c r="AR152" s="23" t="s">
        <v>175</v>
      </c>
      <c r="AT152" s="23" t="s">
        <v>170</v>
      </c>
      <c r="AU152" s="23" t="s">
        <v>81</v>
      </c>
      <c r="AY152" s="23" t="s">
        <v>168</v>
      </c>
      <c r="BE152" s="231">
        <f>IF(N152="základní",J152,0)</f>
        <v>0</v>
      </c>
      <c r="BF152" s="231">
        <f>IF(N152="snížená",J152,0)</f>
        <v>0</v>
      </c>
      <c r="BG152" s="231">
        <f>IF(N152="zákl. přenesená",J152,0)</f>
        <v>0</v>
      </c>
      <c r="BH152" s="231">
        <f>IF(N152="sníž. přenesená",J152,0)</f>
        <v>0</v>
      </c>
      <c r="BI152" s="231">
        <f>IF(N152="nulová",J152,0)</f>
        <v>0</v>
      </c>
      <c r="BJ152" s="23" t="s">
        <v>79</v>
      </c>
      <c r="BK152" s="231">
        <f>ROUND(I152*H152,2)</f>
        <v>0</v>
      </c>
      <c r="BL152" s="23" t="s">
        <v>175</v>
      </c>
      <c r="BM152" s="23" t="s">
        <v>1230</v>
      </c>
    </row>
    <row r="153" s="1" customFormat="1" ht="16.5" customHeight="1">
      <c r="B153" s="45"/>
      <c r="C153" s="220" t="s">
        <v>627</v>
      </c>
      <c r="D153" s="220" t="s">
        <v>170</v>
      </c>
      <c r="E153" s="221" t="s">
        <v>1231</v>
      </c>
      <c r="F153" s="222" t="s">
        <v>1232</v>
      </c>
      <c r="G153" s="223" t="s">
        <v>780</v>
      </c>
      <c r="H153" s="224">
        <v>3</v>
      </c>
      <c r="I153" s="225"/>
      <c r="J153" s="226">
        <f>ROUND(I153*H153,2)</f>
        <v>0</v>
      </c>
      <c r="K153" s="222" t="s">
        <v>21</v>
      </c>
      <c r="L153" s="71"/>
      <c r="M153" s="227" t="s">
        <v>21</v>
      </c>
      <c r="N153" s="228" t="s">
        <v>42</v>
      </c>
      <c r="O153" s="46"/>
      <c r="P153" s="229">
        <f>O153*H153</f>
        <v>0</v>
      </c>
      <c r="Q153" s="229">
        <v>0</v>
      </c>
      <c r="R153" s="229">
        <f>Q153*H153</f>
        <v>0</v>
      </c>
      <c r="S153" s="229">
        <v>0</v>
      </c>
      <c r="T153" s="230">
        <f>S153*H153</f>
        <v>0</v>
      </c>
      <c r="AR153" s="23" t="s">
        <v>175</v>
      </c>
      <c r="AT153" s="23" t="s">
        <v>170</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175</v>
      </c>
      <c r="BM153" s="23" t="s">
        <v>1233</v>
      </c>
    </row>
    <row r="154" s="1" customFormat="1" ht="16.5" customHeight="1">
      <c r="B154" s="45"/>
      <c r="C154" s="220" t="s">
        <v>632</v>
      </c>
      <c r="D154" s="220" t="s">
        <v>170</v>
      </c>
      <c r="E154" s="221" t="s">
        <v>1234</v>
      </c>
      <c r="F154" s="222" t="s">
        <v>1235</v>
      </c>
      <c r="G154" s="223" t="s">
        <v>780</v>
      </c>
      <c r="H154" s="224">
        <v>1</v>
      </c>
      <c r="I154" s="225"/>
      <c r="J154" s="226">
        <f>ROUND(I154*H154,2)</f>
        <v>0</v>
      </c>
      <c r="K154" s="222" t="s">
        <v>21</v>
      </c>
      <c r="L154" s="71"/>
      <c r="M154" s="227" t="s">
        <v>21</v>
      </c>
      <c r="N154" s="228" t="s">
        <v>42</v>
      </c>
      <c r="O154" s="46"/>
      <c r="P154" s="229">
        <f>O154*H154</f>
        <v>0</v>
      </c>
      <c r="Q154" s="229">
        <v>0</v>
      </c>
      <c r="R154" s="229">
        <f>Q154*H154</f>
        <v>0</v>
      </c>
      <c r="S154" s="229">
        <v>0</v>
      </c>
      <c r="T154" s="230">
        <f>S154*H154</f>
        <v>0</v>
      </c>
      <c r="AR154" s="23" t="s">
        <v>175</v>
      </c>
      <c r="AT154" s="23" t="s">
        <v>170</v>
      </c>
      <c r="AU154" s="23" t="s">
        <v>81</v>
      </c>
      <c r="AY154" s="23" t="s">
        <v>168</v>
      </c>
      <c r="BE154" s="231">
        <f>IF(N154="základní",J154,0)</f>
        <v>0</v>
      </c>
      <c r="BF154" s="231">
        <f>IF(N154="snížená",J154,0)</f>
        <v>0</v>
      </c>
      <c r="BG154" s="231">
        <f>IF(N154="zákl. přenesená",J154,0)</f>
        <v>0</v>
      </c>
      <c r="BH154" s="231">
        <f>IF(N154="sníž. přenesená",J154,0)</f>
        <v>0</v>
      </c>
      <c r="BI154" s="231">
        <f>IF(N154="nulová",J154,0)</f>
        <v>0</v>
      </c>
      <c r="BJ154" s="23" t="s">
        <v>79</v>
      </c>
      <c r="BK154" s="231">
        <f>ROUND(I154*H154,2)</f>
        <v>0</v>
      </c>
      <c r="BL154" s="23" t="s">
        <v>175</v>
      </c>
      <c r="BM154" s="23" t="s">
        <v>1236</v>
      </c>
    </row>
    <row r="155" s="1" customFormat="1" ht="16.5" customHeight="1">
      <c r="B155" s="45"/>
      <c r="C155" s="220" t="s">
        <v>637</v>
      </c>
      <c r="D155" s="220" t="s">
        <v>170</v>
      </c>
      <c r="E155" s="221" t="s">
        <v>1237</v>
      </c>
      <c r="F155" s="222" t="s">
        <v>1238</v>
      </c>
      <c r="G155" s="223" t="s">
        <v>780</v>
      </c>
      <c r="H155" s="224">
        <v>1</v>
      </c>
      <c r="I155" s="225"/>
      <c r="J155" s="226">
        <f>ROUND(I155*H155,2)</f>
        <v>0</v>
      </c>
      <c r="K155" s="222" t="s">
        <v>21</v>
      </c>
      <c r="L155" s="71"/>
      <c r="M155" s="227" t="s">
        <v>21</v>
      </c>
      <c r="N155" s="228" t="s">
        <v>42</v>
      </c>
      <c r="O155" s="46"/>
      <c r="P155" s="229">
        <f>O155*H155</f>
        <v>0</v>
      </c>
      <c r="Q155" s="229">
        <v>0</v>
      </c>
      <c r="R155" s="229">
        <f>Q155*H155</f>
        <v>0</v>
      </c>
      <c r="S155" s="229">
        <v>0</v>
      </c>
      <c r="T155" s="230">
        <f>S155*H155</f>
        <v>0</v>
      </c>
      <c r="AR155" s="23" t="s">
        <v>175</v>
      </c>
      <c r="AT155" s="23" t="s">
        <v>170</v>
      </c>
      <c r="AU155" s="23" t="s">
        <v>81</v>
      </c>
      <c r="AY155" s="23" t="s">
        <v>168</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175</v>
      </c>
      <c r="BM155" s="23" t="s">
        <v>1239</v>
      </c>
    </row>
    <row r="156" s="1" customFormat="1" ht="16.5" customHeight="1">
      <c r="B156" s="45"/>
      <c r="C156" s="220" t="s">
        <v>642</v>
      </c>
      <c r="D156" s="220" t="s">
        <v>170</v>
      </c>
      <c r="E156" s="221" t="s">
        <v>1240</v>
      </c>
      <c r="F156" s="222" t="s">
        <v>1241</v>
      </c>
      <c r="G156" s="223" t="s">
        <v>780</v>
      </c>
      <c r="H156" s="224">
        <v>1</v>
      </c>
      <c r="I156" s="225"/>
      <c r="J156" s="226">
        <f>ROUND(I156*H156,2)</f>
        <v>0</v>
      </c>
      <c r="K156" s="222" t="s">
        <v>21</v>
      </c>
      <c r="L156" s="71"/>
      <c r="M156" s="227" t="s">
        <v>21</v>
      </c>
      <c r="N156" s="228" t="s">
        <v>42</v>
      </c>
      <c r="O156" s="46"/>
      <c r="P156" s="229">
        <f>O156*H156</f>
        <v>0</v>
      </c>
      <c r="Q156" s="229">
        <v>0</v>
      </c>
      <c r="R156" s="229">
        <f>Q156*H156</f>
        <v>0</v>
      </c>
      <c r="S156" s="229">
        <v>0</v>
      </c>
      <c r="T156" s="230">
        <f>S156*H156</f>
        <v>0</v>
      </c>
      <c r="AR156" s="23" t="s">
        <v>175</v>
      </c>
      <c r="AT156" s="23" t="s">
        <v>170</v>
      </c>
      <c r="AU156" s="23" t="s">
        <v>81</v>
      </c>
      <c r="AY156" s="23" t="s">
        <v>168</v>
      </c>
      <c r="BE156" s="231">
        <f>IF(N156="základní",J156,0)</f>
        <v>0</v>
      </c>
      <c r="BF156" s="231">
        <f>IF(N156="snížená",J156,0)</f>
        <v>0</v>
      </c>
      <c r="BG156" s="231">
        <f>IF(N156="zákl. přenesená",J156,0)</f>
        <v>0</v>
      </c>
      <c r="BH156" s="231">
        <f>IF(N156="sníž. přenesená",J156,0)</f>
        <v>0</v>
      </c>
      <c r="BI156" s="231">
        <f>IF(N156="nulová",J156,0)</f>
        <v>0</v>
      </c>
      <c r="BJ156" s="23" t="s">
        <v>79</v>
      </c>
      <c r="BK156" s="231">
        <f>ROUND(I156*H156,2)</f>
        <v>0</v>
      </c>
      <c r="BL156" s="23" t="s">
        <v>175</v>
      </c>
      <c r="BM156" s="23" t="s">
        <v>1242</v>
      </c>
    </row>
    <row r="157" s="1" customFormat="1" ht="16.5" customHeight="1">
      <c r="B157" s="45"/>
      <c r="C157" s="220" t="s">
        <v>646</v>
      </c>
      <c r="D157" s="220" t="s">
        <v>170</v>
      </c>
      <c r="E157" s="221" t="s">
        <v>1243</v>
      </c>
      <c r="F157" s="222" t="s">
        <v>1244</v>
      </c>
      <c r="G157" s="223" t="s">
        <v>780</v>
      </c>
      <c r="H157" s="224">
        <v>1</v>
      </c>
      <c r="I157" s="225"/>
      <c r="J157" s="226">
        <f>ROUND(I157*H157,2)</f>
        <v>0</v>
      </c>
      <c r="K157" s="222" t="s">
        <v>21</v>
      </c>
      <c r="L157" s="71"/>
      <c r="M157" s="227" t="s">
        <v>21</v>
      </c>
      <c r="N157" s="228" t="s">
        <v>42</v>
      </c>
      <c r="O157" s="46"/>
      <c r="P157" s="229">
        <f>O157*H157</f>
        <v>0</v>
      </c>
      <c r="Q157" s="229">
        <v>0</v>
      </c>
      <c r="R157" s="229">
        <f>Q157*H157</f>
        <v>0</v>
      </c>
      <c r="S157" s="229">
        <v>0</v>
      </c>
      <c r="T157" s="230">
        <f>S157*H157</f>
        <v>0</v>
      </c>
      <c r="AR157" s="23" t="s">
        <v>175</v>
      </c>
      <c r="AT157" s="23" t="s">
        <v>170</v>
      </c>
      <c r="AU157" s="23" t="s">
        <v>81</v>
      </c>
      <c r="AY157" s="23" t="s">
        <v>168</v>
      </c>
      <c r="BE157" s="231">
        <f>IF(N157="základní",J157,0)</f>
        <v>0</v>
      </c>
      <c r="BF157" s="231">
        <f>IF(N157="snížená",J157,0)</f>
        <v>0</v>
      </c>
      <c r="BG157" s="231">
        <f>IF(N157="zákl. přenesená",J157,0)</f>
        <v>0</v>
      </c>
      <c r="BH157" s="231">
        <f>IF(N157="sníž. přenesená",J157,0)</f>
        <v>0</v>
      </c>
      <c r="BI157" s="231">
        <f>IF(N157="nulová",J157,0)</f>
        <v>0</v>
      </c>
      <c r="BJ157" s="23" t="s">
        <v>79</v>
      </c>
      <c r="BK157" s="231">
        <f>ROUND(I157*H157,2)</f>
        <v>0</v>
      </c>
      <c r="BL157" s="23" t="s">
        <v>175</v>
      </c>
      <c r="BM157" s="23" t="s">
        <v>1245</v>
      </c>
    </row>
    <row r="158" s="1" customFormat="1" ht="16.5" customHeight="1">
      <c r="B158" s="45"/>
      <c r="C158" s="220" t="s">
        <v>653</v>
      </c>
      <c r="D158" s="220" t="s">
        <v>170</v>
      </c>
      <c r="E158" s="221" t="s">
        <v>1246</v>
      </c>
      <c r="F158" s="222" t="s">
        <v>1247</v>
      </c>
      <c r="G158" s="223" t="s">
        <v>780</v>
      </c>
      <c r="H158" s="224">
        <v>1</v>
      </c>
      <c r="I158" s="225"/>
      <c r="J158" s="226">
        <f>ROUND(I158*H158,2)</f>
        <v>0</v>
      </c>
      <c r="K158" s="222" t="s">
        <v>21</v>
      </c>
      <c r="L158" s="71"/>
      <c r="M158" s="227" t="s">
        <v>21</v>
      </c>
      <c r="N158" s="228" t="s">
        <v>42</v>
      </c>
      <c r="O158" s="46"/>
      <c r="P158" s="229">
        <f>O158*H158</f>
        <v>0</v>
      </c>
      <c r="Q158" s="229">
        <v>0</v>
      </c>
      <c r="R158" s="229">
        <f>Q158*H158</f>
        <v>0</v>
      </c>
      <c r="S158" s="229">
        <v>0</v>
      </c>
      <c r="T158" s="230">
        <f>S158*H158</f>
        <v>0</v>
      </c>
      <c r="AR158" s="23" t="s">
        <v>175</v>
      </c>
      <c r="AT158" s="23" t="s">
        <v>170</v>
      </c>
      <c r="AU158" s="23" t="s">
        <v>81</v>
      </c>
      <c r="AY158" s="23" t="s">
        <v>168</v>
      </c>
      <c r="BE158" s="231">
        <f>IF(N158="základní",J158,0)</f>
        <v>0</v>
      </c>
      <c r="BF158" s="231">
        <f>IF(N158="snížená",J158,0)</f>
        <v>0</v>
      </c>
      <c r="BG158" s="231">
        <f>IF(N158="zákl. přenesená",J158,0)</f>
        <v>0</v>
      </c>
      <c r="BH158" s="231">
        <f>IF(N158="sníž. přenesená",J158,0)</f>
        <v>0</v>
      </c>
      <c r="BI158" s="231">
        <f>IF(N158="nulová",J158,0)</f>
        <v>0</v>
      </c>
      <c r="BJ158" s="23" t="s">
        <v>79</v>
      </c>
      <c r="BK158" s="231">
        <f>ROUND(I158*H158,2)</f>
        <v>0</v>
      </c>
      <c r="BL158" s="23" t="s">
        <v>175</v>
      </c>
      <c r="BM158" s="23" t="s">
        <v>1248</v>
      </c>
    </row>
    <row r="159" s="1" customFormat="1" ht="25.5" customHeight="1">
      <c r="B159" s="45"/>
      <c r="C159" s="220" t="s">
        <v>658</v>
      </c>
      <c r="D159" s="220" t="s">
        <v>170</v>
      </c>
      <c r="E159" s="221" t="s">
        <v>1249</v>
      </c>
      <c r="F159" s="222" t="s">
        <v>1250</v>
      </c>
      <c r="G159" s="223" t="s">
        <v>780</v>
      </c>
      <c r="H159" s="224">
        <v>8</v>
      </c>
      <c r="I159" s="225"/>
      <c r="J159" s="226">
        <f>ROUND(I159*H159,2)</f>
        <v>0</v>
      </c>
      <c r="K159" s="222" t="s">
        <v>21</v>
      </c>
      <c r="L159" s="71"/>
      <c r="M159" s="227" t="s">
        <v>21</v>
      </c>
      <c r="N159" s="228" t="s">
        <v>42</v>
      </c>
      <c r="O159" s="46"/>
      <c r="P159" s="229">
        <f>O159*H159</f>
        <v>0</v>
      </c>
      <c r="Q159" s="229">
        <v>0</v>
      </c>
      <c r="R159" s="229">
        <f>Q159*H159</f>
        <v>0</v>
      </c>
      <c r="S159" s="229">
        <v>0</v>
      </c>
      <c r="T159" s="230">
        <f>S159*H159</f>
        <v>0</v>
      </c>
      <c r="AR159" s="23" t="s">
        <v>175</v>
      </c>
      <c r="AT159" s="23" t="s">
        <v>170</v>
      </c>
      <c r="AU159" s="23" t="s">
        <v>81</v>
      </c>
      <c r="AY159" s="23" t="s">
        <v>168</v>
      </c>
      <c r="BE159" s="231">
        <f>IF(N159="základní",J159,0)</f>
        <v>0</v>
      </c>
      <c r="BF159" s="231">
        <f>IF(N159="snížená",J159,0)</f>
        <v>0</v>
      </c>
      <c r="BG159" s="231">
        <f>IF(N159="zákl. přenesená",J159,0)</f>
        <v>0</v>
      </c>
      <c r="BH159" s="231">
        <f>IF(N159="sníž. přenesená",J159,0)</f>
        <v>0</v>
      </c>
      <c r="BI159" s="231">
        <f>IF(N159="nulová",J159,0)</f>
        <v>0</v>
      </c>
      <c r="BJ159" s="23" t="s">
        <v>79</v>
      </c>
      <c r="BK159" s="231">
        <f>ROUND(I159*H159,2)</f>
        <v>0</v>
      </c>
      <c r="BL159" s="23" t="s">
        <v>175</v>
      </c>
      <c r="BM159" s="23" t="s">
        <v>1251</v>
      </c>
    </row>
    <row r="160" s="1" customFormat="1" ht="25.5" customHeight="1">
      <c r="B160" s="45"/>
      <c r="C160" s="220" t="s">
        <v>664</v>
      </c>
      <c r="D160" s="220" t="s">
        <v>170</v>
      </c>
      <c r="E160" s="221" t="s">
        <v>1252</v>
      </c>
      <c r="F160" s="222" t="s">
        <v>1253</v>
      </c>
      <c r="G160" s="223" t="s">
        <v>780</v>
      </c>
      <c r="H160" s="224">
        <v>11</v>
      </c>
      <c r="I160" s="225"/>
      <c r="J160" s="226">
        <f>ROUND(I160*H160,2)</f>
        <v>0</v>
      </c>
      <c r="K160" s="222" t="s">
        <v>21</v>
      </c>
      <c r="L160" s="71"/>
      <c r="M160" s="227" t="s">
        <v>21</v>
      </c>
      <c r="N160" s="228" t="s">
        <v>42</v>
      </c>
      <c r="O160" s="46"/>
      <c r="P160" s="229">
        <f>O160*H160</f>
        <v>0</v>
      </c>
      <c r="Q160" s="229">
        <v>0</v>
      </c>
      <c r="R160" s="229">
        <f>Q160*H160</f>
        <v>0</v>
      </c>
      <c r="S160" s="229">
        <v>0</v>
      </c>
      <c r="T160" s="230">
        <f>S160*H160</f>
        <v>0</v>
      </c>
      <c r="AR160" s="23" t="s">
        <v>175</v>
      </c>
      <c r="AT160" s="23" t="s">
        <v>170</v>
      </c>
      <c r="AU160" s="23" t="s">
        <v>81</v>
      </c>
      <c r="AY160" s="23" t="s">
        <v>168</v>
      </c>
      <c r="BE160" s="231">
        <f>IF(N160="základní",J160,0)</f>
        <v>0</v>
      </c>
      <c r="BF160" s="231">
        <f>IF(N160="snížená",J160,0)</f>
        <v>0</v>
      </c>
      <c r="BG160" s="231">
        <f>IF(N160="zákl. přenesená",J160,0)</f>
        <v>0</v>
      </c>
      <c r="BH160" s="231">
        <f>IF(N160="sníž. přenesená",J160,0)</f>
        <v>0</v>
      </c>
      <c r="BI160" s="231">
        <f>IF(N160="nulová",J160,0)</f>
        <v>0</v>
      </c>
      <c r="BJ160" s="23" t="s">
        <v>79</v>
      </c>
      <c r="BK160" s="231">
        <f>ROUND(I160*H160,2)</f>
        <v>0</v>
      </c>
      <c r="BL160" s="23" t="s">
        <v>175</v>
      </c>
      <c r="BM160" s="23" t="s">
        <v>1254</v>
      </c>
    </row>
    <row r="161" s="1" customFormat="1" ht="25.5" customHeight="1">
      <c r="B161" s="45"/>
      <c r="C161" s="220" t="s">
        <v>668</v>
      </c>
      <c r="D161" s="220" t="s">
        <v>170</v>
      </c>
      <c r="E161" s="221" t="s">
        <v>1255</v>
      </c>
      <c r="F161" s="222" t="s">
        <v>1256</v>
      </c>
      <c r="G161" s="223" t="s">
        <v>780</v>
      </c>
      <c r="H161" s="224">
        <v>2</v>
      </c>
      <c r="I161" s="225"/>
      <c r="J161" s="226">
        <f>ROUND(I161*H161,2)</f>
        <v>0</v>
      </c>
      <c r="K161" s="222" t="s">
        <v>21</v>
      </c>
      <c r="L161" s="71"/>
      <c r="M161" s="227" t="s">
        <v>21</v>
      </c>
      <c r="N161" s="228" t="s">
        <v>42</v>
      </c>
      <c r="O161" s="46"/>
      <c r="P161" s="229">
        <f>O161*H161</f>
        <v>0</v>
      </c>
      <c r="Q161" s="229">
        <v>0</v>
      </c>
      <c r="R161" s="229">
        <f>Q161*H161</f>
        <v>0</v>
      </c>
      <c r="S161" s="229">
        <v>0</v>
      </c>
      <c r="T161" s="230">
        <f>S161*H161</f>
        <v>0</v>
      </c>
      <c r="AR161" s="23" t="s">
        <v>175</v>
      </c>
      <c r="AT161" s="23" t="s">
        <v>170</v>
      </c>
      <c r="AU161" s="23" t="s">
        <v>81</v>
      </c>
      <c r="AY161" s="23" t="s">
        <v>168</v>
      </c>
      <c r="BE161" s="231">
        <f>IF(N161="základní",J161,0)</f>
        <v>0</v>
      </c>
      <c r="BF161" s="231">
        <f>IF(N161="snížená",J161,0)</f>
        <v>0</v>
      </c>
      <c r="BG161" s="231">
        <f>IF(N161="zákl. přenesená",J161,0)</f>
        <v>0</v>
      </c>
      <c r="BH161" s="231">
        <f>IF(N161="sníž. přenesená",J161,0)</f>
        <v>0</v>
      </c>
      <c r="BI161" s="231">
        <f>IF(N161="nulová",J161,0)</f>
        <v>0</v>
      </c>
      <c r="BJ161" s="23" t="s">
        <v>79</v>
      </c>
      <c r="BK161" s="231">
        <f>ROUND(I161*H161,2)</f>
        <v>0</v>
      </c>
      <c r="BL161" s="23" t="s">
        <v>175</v>
      </c>
      <c r="BM161" s="23" t="s">
        <v>1257</v>
      </c>
    </row>
    <row r="162" s="1" customFormat="1" ht="25.5" customHeight="1">
      <c r="B162" s="45"/>
      <c r="C162" s="220" t="s">
        <v>672</v>
      </c>
      <c r="D162" s="220" t="s">
        <v>170</v>
      </c>
      <c r="E162" s="221" t="s">
        <v>1258</v>
      </c>
      <c r="F162" s="222" t="s">
        <v>1259</v>
      </c>
      <c r="G162" s="223" t="s">
        <v>780</v>
      </c>
      <c r="H162" s="224">
        <v>6</v>
      </c>
      <c r="I162" s="225"/>
      <c r="J162" s="226">
        <f>ROUND(I162*H162,2)</f>
        <v>0</v>
      </c>
      <c r="K162" s="222" t="s">
        <v>21</v>
      </c>
      <c r="L162" s="71"/>
      <c r="M162" s="227" t="s">
        <v>21</v>
      </c>
      <c r="N162" s="228" t="s">
        <v>42</v>
      </c>
      <c r="O162" s="46"/>
      <c r="P162" s="229">
        <f>O162*H162</f>
        <v>0</v>
      </c>
      <c r="Q162" s="229">
        <v>0</v>
      </c>
      <c r="R162" s="229">
        <f>Q162*H162</f>
        <v>0</v>
      </c>
      <c r="S162" s="229">
        <v>0</v>
      </c>
      <c r="T162" s="230">
        <f>S162*H162</f>
        <v>0</v>
      </c>
      <c r="AR162" s="23" t="s">
        <v>175</v>
      </c>
      <c r="AT162" s="23" t="s">
        <v>170</v>
      </c>
      <c r="AU162" s="23" t="s">
        <v>81</v>
      </c>
      <c r="AY162" s="23" t="s">
        <v>168</v>
      </c>
      <c r="BE162" s="231">
        <f>IF(N162="základní",J162,0)</f>
        <v>0</v>
      </c>
      <c r="BF162" s="231">
        <f>IF(N162="snížená",J162,0)</f>
        <v>0</v>
      </c>
      <c r="BG162" s="231">
        <f>IF(N162="zákl. přenesená",J162,0)</f>
        <v>0</v>
      </c>
      <c r="BH162" s="231">
        <f>IF(N162="sníž. přenesená",J162,0)</f>
        <v>0</v>
      </c>
      <c r="BI162" s="231">
        <f>IF(N162="nulová",J162,0)</f>
        <v>0</v>
      </c>
      <c r="BJ162" s="23" t="s">
        <v>79</v>
      </c>
      <c r="BK162" s="231">
        <f>ROUND(I162*H162,2)</f>
        <v>0</v>
      </c>
      <c r="BL162" s="23" t="s">
        <v>175</v>
      </c>
      <c r="BM162" s="23" t="s">
        <v>1260</v>
      </c>
    </row>
    <row r="163" s="1" customFormat="1" ht="16.5" customHeight="1">
      <c r="B163" s="45"/>
      <c r="C163" s="220" t="s">
        <v>679</v>
      </c>
      <c r="D163" s="220" t="s">
        <v>170</v>
      </c>
      <c r="E163" s="221" t="s">
        <v>1261</v>
      </c>
      <c r="F163" s="222" t="s">
        <v>1262</v>
      </c>
      <c r="G163" s="223" t="s">
        <v>780</v>
      </c>
      <c r="H163" s="224">
        <v>600</v>
      </c>
      <c r="I163" s="225"/>
      <c r="J163" s="226">
        <f>ROUND(I163*H163,2)</f>
        <v>0</v>
      </c>
      <c r="K163" s="222" t="s">
        <v>21</v>
      </c>
      <c r="L163" s="71"/>
      <c r="M163" s="227" t="s">
        <v>21</v>
      </c>
      <c r="N163" s="228" t="s">
        <v>42</v>
      </c>
      <c r="O163" s="46"/>
      <c r="P163" s="229">
        <f>O163*H163</f>
        <v>0</v>
      </c>
      <c r="Q163" s="229">
        <v>0</v>
      </c>
      <c r="R163" s="229">
        <f>Q163*H163</f>
        <v>0</v>
      </c>
      <c r="S163" s="229">
        <v>0</v>
      </c>
      <c r="T163" s="230">
        <f>S163*H163</f>
        <v>0</v>
      </c>
      <c r="AR163" s="23" t="s">
        <v>175</v>
      </c>
      <c r="AT163" s="23" t="s">
        <v>170</v>
      </c>
      <c r="AU163" s="23" t="s">
        <v>81</v>
      </c>
      <c r="AY163" s="23" t="s">
        <v>168</v>
      </c>
      <c r="BE163" s="231">
        <f>IF(N163="základní",J163,0)</f>
        <v>0</v>
      </c>
      <c r="BF163" s="231">
        <f>IF(N163="snížená",J163,0)</f>
        <v>0</v>
      </c>
      <c r="BG163" s="231">
        <f>IF(N163="zákl. přenesená",J163,0)</f>
        <v>0</v>
      </c>
      <c r="BH163" s="231">
        <f>IF(N163="sníž. přenesená",J163,0)</f>
        <v>0</v>
      </c>
      <c r="BI163" s="231">
        <f>IF(N163="nulová",J163,0)</f>
        <v>0</v>
      </c>
      <c r="BJ163" s="23" t="s">
        <v>79</v>
      </c>
      <c r="BK163" s="231">
        <f>ROUND(I163*H163,2)</f>
        <v>0</v>
      </c>
      <c r="BL163" s="23" t="s">
        <v>175</v>
      </c>
      <c r="BM163" s="23" t="s">
        <v>1263</v>
      </c>
    </row>
    <row r="164" s="1" customFormat="1" ht="16.5" customHeight="1">
      <c r="B164" s="45"/>
      <c r="C164" s="220" t="s">
        <v>684</v>
      </c>
      <c r="D164" s="220" t="s">
        <v>170</v>
      </c>
      <c r="E164" s="221" t="s">
        <v>1264</v>
      </c>
      <c r="F164" s="222" t="s">
        <v>1265</v>
      </c>
      <c r="G164" s="223" t="s">
        <v>780</v>
      </c>
      <c r="H164" s="224">
        <v>250</v>
      </c>
      <c r="I164" s="225"/>
      <c r="J164" s="226">
        <f>ROUND(I164*H164,2)</f>
        <v>0</v>
      </c>
      <c r="K164" s="222" t="s">
        <v>21</v>
      </c>
      <c r="L164" s="71"/>
      <c r="M164" s="227" t="s">
        <v>21</v>
      </c>
      <c r="N164" s="228" t="s">
        <v>42</v>
      </c>
      <c r="O164" s="46"/>
      <c r="P164" s="229">
        <f>O164*H164</f>
        <v>0</v>
      </c>
      <c r="Q164" s="229">
        <v>0</v>
      </c>
      <c r="R164" s="229">
        <f>Q164*H164</f>
        <v>0</v>
      </c>
      <c r="S164" s="229">
        <v>0</v>
      </c>
      <c r="T164" s="230">
        <f>S164*H164</f>
        <v>0</v>
      </c>
      <c r="AR164" s="23" t="s">
        <v>175</v>
      </c>
      <c r="AT164" s="23" t="s">
        <v>170</v>
      </c>
      <c r="AU164" s="23" t="s">
        <v>81</v>
      </c>
      <c r="AY164" s="23" t="s">
        <v>168</v>
      </c>
      <c r="BE164" s="231">
        <f>IF(N164="základní",J164,0)</f>
        <v>0</v>
      </c>
      <c r="BF164" s="231">
        <f>IF(N164="snížená",J164,0)</f>
        <v>0</v>
      </c>
      <c r="BG164" s="231">
        <f>IF(N164="zákl. přenesená",J164,0)</f>
        <v>0</v>
      </c>
      <c r="BH164" s="231">
        <f>IF(N164="sníž. přenesená",J164,0)</f>
        <v>0</v>
      </c>
      <c r="BI164" s="231">
        <f>IF(N164="nulová",J164,0)</f>
        <v>0</v>
      </c>
      <c r="BJ164" s="23" t="s">
        <v>79</v>
      </c>
      <c r="BK164" s="231">
        <f>ROUND(I164*H164,2)</f>
        <v>0</v>
      </c>
      <c r="BL164" s="23" t="s">
        <v>175</v>
      </c>
      <c r="BM164" s="23" t="s">
        <v>1266</v>
      </c>
    </row>
    <row r="165" s="1" customFormat="1" ht="25.5" customHeight="1">
      <c r="B165" s="45"/>
      <c r="C165" s="220" t="s">
        <v>688</v>
      </c>
      <c r="D165" s="220" t="s">
        <v>170</v>
      </c>
      <c r="E165" s="221" t="s">
        <v>1267</v>
      </c>
      <c r="F165" s="222" t="s">
        <v>1268</v>
      </c>
      <c r="G165" s="223" t="s">
        <v>780</v>
      </c>
      <c r="H165" s="224">
        <v>600</v>
      </c>
      <c r="I165" s="225"/>
      <c r="J165" s="226">
        <f>ROUND(I165*H165,2)</f>
        <v>0</v>
      </c>
      <c r="K165" s="222" t="s">
        <v>21</v>
      </c>
      <c r="L165" s="71"/>
      <c r="M165" s="227" t="s">
        <v>21</v>
      </c>
      <c r="N165" s="228" t="s">
        <v>42</v>
      </c>
      <c r="O165" s="46"/>
      <c r="P165" s="229">
        <f>O165*H165</f>
        <v>0</v>
      </c>
      <c r="Q165" s="229">
        <v>0</v>
      </c>
      <c r="R165" s="229">
        <f>Q165*H165</f>
        <v>0</v>
      </c>
      <c r="S165" s="229">
        <v>0</v>
      </c>
      <c r="T165" s="230">
        <f>S165*H165</f>
        <v>0</v>
      </c>
      <c r="AR165" s="23" t="s">
        <v>175</v>
      </c>
      <c r="AT165" s="23" t="s">
        <v>170</v>
      </c>
      <c r="AU165" s="23" t="s">
        <v>81</v>
      </c>
      <c r="AY165" s="23" t="s">
        <v>168</v>
      </c>
      <c r="BE165" s="231">
        <f>IF(N165="základní",J165,0)</f>
        <v>0</v>
      </c>
      <c r="BF165" s="231">
        <f>IF(N165="snížená",J165,0)</f>
        <v>0</v>
      </c>
      <c r="BG165" s="231">
        <f>IF(N165="zákl. přenesená",J165,0)</f>
        <v>0</v>
      </c>
      <c r="BH165" s="231">
        <f>IF(N165="sníž. přenesená",J165,0)</f>
        <v>0</v>
      </c>
      <c r="BI165" s="231">
        <f>IF(N165="nulová",J165,0)</f>
        <v>0</v>
      </c>
      <c r="BJ165" s="23" t="s">
        <v>79</v>
      </c>
      <c r="BK165" s="231">
        <f>ROUND(I165*H165,2)</f>
        <v>0</v>
      </c>
      <c r="BL165" s="23" t="s">
        <v>175</v>
      </c>
      <c r="BM165" s="23" t="s">
        <v>1269</v>
      </c>
    </row>
    <row r="166" s="10" customFormat="1" ht="29.88" customHeight="1">
      <c r="B166" s="204"/>
      <c r="C166" s="205"/>
      <c r="D166" s="206" t="s">
        <v>70</v>
      </c>
      <c r="E166" s="218" t="s">
        <v>202</v>
      </c>
      <c r="F166" s="218" t="s">
        <v>1270</v>
      </c>
      <c r="G166" s="205"/>
      <c r="H166" s="205"/>
      <c r="I166" s="208"/>
      <c r="J166" s="219">
        <f>BK166</f>
        <v>0</v>
      </c>
      <c r="K166" s="205"/>
      <c r="L166" s="210"/>
      <c r="M166" s="211"/>
      <c r="N166" s="212"/>
      <c r="O166" s="212"/>
      <c r="P166" s="213">
        <f>SUM(P167:P197)</f>
        <v>0</v>
      </c>
      <c r="Q166" s="212"/>
      <c r="R166" s="213">
        <f>SUM(R167:R197)</f>
        <v>0</v>
      </c>
      <c r="S166" s="212"/>
      <c r="T166" s="214">
        <f>SUM(T167:T197)</f>
        <v>0</v>
      </c>
      <c r="AR166" s="215" t="s">
        <v>79</v>
      </c>
      <c r="AT166" s="216" t="s">
        <v>70</v>
      </c>
      <c r="AU166" s="216" t="s">
        <v>79</v>
      </c>
      <c r="AY166" s="215" t="s">
        <v>168</v>
      </c>
      <c r="BK166" s="217">
        <f>SUM(BK167:BK197)</f>
        <v>0</v>
      </c>
    </row>
    <row r="167" s="1" customFormat="1" ht="16.5" customHeight="1">
      <c r="B167" s="45"/>
      <c r="C167" s="220" t="s">
        <v>692</v>
      </c>
      <c r="D167" s="220" t="s">
        <v>170</v>
      </c>
      <c r="E167" s="221" t="s">
        <v>1271</v>
      </c>
      <c r="F167" s="222" t="s">
        <v>1272</v>
      </c>
      <c r="G167" s="223" t="s">
        <v>800</v>
      </c>
      <c r="H167" s="224">
        <v>6</v>
      </c>
      <c r="I167" s="225"/>
      <c r="J167" s="226">
        <f>ROUND(I167*H167,2)</f>
        <v>0</v>
      </c>
      <c r="K167" s="222" t="s">
        <v>21</v>
      </c>
      <c r="L167" s="71"/>
      <c r="M167" s="227" t="s">
        <v>21</v>
      </c>
      <c r="N167" s="228" t="s">
        <v>42</v>
      </c>
      <c r="O167" s="46"/>
      <c r="P167" s="229">
        <f>O167*H167</f>
        <v>0</v>
      </c>
      <c r="Q167" s="229">
        <v>0</v>
      </c>
      <c r="R167" s="229">
        <f>Q167*H167</f>
        <v>0</v>
      </c>
      <c r="S167" s="229">
        <v>0</v>
      </c>
      <c r="T167" s="230">
        <f>S167*H167</f>
        <v>0</v>
      </c>
      <c r="AR167" s="23" t="s">
        <v>175</v>
      </c>
      <c r="AT167" s="23" t="s">
        <v>170</v>
      </c>
      <c r="AU167" s="23" t="s">
        <v>81</v>
      </c>
      <c r="AY167" s="23" t="s">
        <v>168</v>
      </c>
      <c r="BE167" s="231">
        <f>IF(N167="základní",J167,0)</f>
        <v>0</v>
      </c>
      <c r="BF167" s="231">
        <f>IF(N167="snížená",J167,0)</f>
        <v>0</v>
      </c>
      <c r="BG167" s="231">
        <f>IF(N167="zákl. přenesená",J167,0)</f>
        <v>0</v>
      </c>
      <c r="BH167" s="231">
        <f>IF(N167="sníž. přenesená",J167,0)</f>
        <v>0</v>
      </c>
      <c r="BI167" s="231">
        <f>IF(N167="nulová",J167,0)</f>
        <v>0</v>
      </c>
      <c r="BJ167" s="23" t="s">
        <v>79</v>
      </c>
      <c r="BK167" s="231">
        <f>ROUND(I167*H167,2)</f>
        <v>0</v>
      </c>
      <c r="BL167" s="23" t="s">
        <v>175</v>
      </c>
      <c r="BM167" s="23" t="s">
        <v>1273</v>
      </c>
    </row>
    <row r="168" s="1" customFormat="1" ht="16.5" customHeight="1">
      <c r="B168" s="45"/>
      <c r="C168" s="220" t="s">
        <v>697</v>
      </c>
      <c r="D168" s="220" t="s">
        <v>170</v>
      </c>
      <c r="E168" s="221" t="s">
        <v>1274</v>
      </c>
      <c r="F168" s="222" t="s">
        <v>1275</v>
      </c>
      <c r="G168" s="223" t="s">
        <v>800</v>
      </c>
      <c r="H168" s="224">
        <v>1</v>
      </c>
      <c r="I168" s="225"/>
      <c r="J168" s="226">
        <f>ROUND(I168*H168,2)</f>
        <v>0</v>
      </c>
      <c r="K168" s="222" t="s">
        <v>21</v>
      </c>
      <c r="L168" s="71"/>
      <c r="M168" s="227" t="s">
        <v>21</v>
      </c>
      <c r="N168" s="228" t="s">
        <v>42</v>
      </c>
      <c r="O168" s="46"/>
      <c r="P168" s="229">
        <f>O168*H168</f>
        <v>0</v>
      </c>
      <c r="Q168" s="229">
        <v>0</v>
      </c>
      <c r="R168" s="229">
        <f>Q168*H168</f>
        <v>0</v>
      </c>
      <c r="S168" s="229">
        <v>0</v>
      </c>
      <c r="T168" s="230">
        <f>S168*H168</f>
        <v>0</v>
      </c>
      <c r="AR168" s="23" t="s">
        <v>175</v>
      </c>
      <c r="AT168" s="23" t="s">
        <v>170</v>
      </c>
      <c r="AU168" s="23" t="s">
        <v>81</v>
      </c>
      <c r="AY168" s="23" t="s">
        <v>168</v>
      </c>
      <c r="BE168" s="231">
        <f>IF(N168="základní",J168,0)</f>
        <v>0</v>
      </c>
      <c r="BF168" s="231">
        <f>IF(N168="snížená",J168,0)</f>
        <v>0</v>
      </c>
      <c r="BG168" s="231">
        <f>IF(N168="zákl. přenesená",J168,0)</f>
        <v>0</v>
      </c>
      <c r="BH168" s="231">
        <f>IF(N168="sníž. přenesená",J168,0)</f>
        <v>0</v>
      </c>
      <c r="BI168" s="231">
        <f>IF(N168="nulová",J168,0)</f>
        <v>0</v>
      </c>
      <c r="BJ168" s="23" t="s">
        <v>79</v>
      </c>
      <c r="BK168" s="231">
        <f>ROUND(I168*H168,2)</f>
        <v>0</v>
      </c>
      <c r="BL168" s="23" t="s">
        <v>175</v>
      </c>
      <c r="BM168" s="23" t="s">
        <v>1276</v>
      </c>
    </row>
    <row r="169" s="1" customFormat="1" ht="16.5" customHeight="1">
      <c r="B169" s="45"/>
      <c r="C169" s="220" t="s">
        <v>701</v>
      </c>
      <c r="D169" s="220" t="s">
        <v>170</v>
      </c>
      <c r="E169" s="221" t="s">
        <v>1277</v>
      </c>
      <c r="F169" s="222" t="s">
        <v>1278</v>
      </c>
      <c r="G169" s="223" t="s">
        <v>800</v>
      </c>
      <c r="H169" s="224">
        <v>1</v>
      </c>
      <c r="I169" s="225"/>
      <c r="J169" s="226">
        <f>ROUND(I169*H169,2)</f>
        <v>0</v>
      </c>
      <c r="K169" s="222" t="s">
        <v>21</v>
      </c>
      <c r="L169" s="71"/>
      <c r="M169" s="227" t="s">
        <v>21</v>
      </c>
      <c r="N169" s="228" t="s">
        <v>42</v>
      </c>
      <c r="O169" s="46"/>
      <c r="P169" s="229">
        <f>O169*H169</f>
        <v>0</v>
      </c>
      <c r="Q169" s="229">
        <v>0</v>
      </c>
      <c r="R169" s="229">
        <f>Q169*H169</f>
        <v>0</v>
      </c>
      <c r="S169" s="229">
        <v>0</v>
      </c>
      <c r="T169" s="230">
        <f>S169*H169</f>
        <v>0</v>
      </c>
      <c r="AR169" s="23" t="s">
        <v>175</v>
      </c>
      <c r="AT169" s="23" t="s">
        <v>170</v>
      </c>
      <c r="AU169" s="23" t="s">
        <v>81</v>
      </c>
      <c r="AY169" s="23" t="s">
        <v>168</v>
      </c>
      <c r="BE169" s="231">
        <f>IF(N169="základní",J169,0)</f>
        <v>0</v>
      </c>
      <c r="BF169" s="231">
        <f>IF(N169="snížená",J169,0)</f>
        <v>0</v>
      </c>
      <c r="BG169" s="231">
        <f>IF(N169="zákl. přenesená",J169,0)</f>
        <v>0</v>
      </c>
      <c r="BH169" s="231">
        <f>IF(N169="sníž. přenesená",J169,0)</f>
        <v>0</v>
      </c>
      <c r="BI169" s="231">
        <f>IF(N169="nulová",J169,0)</f>
        <v>0</v>
      </c>
      <c r="BJ169" s="23" t="s">
        <v>79</v>
      </c>
      <c r="BK169" s="231">
        <f>ROUND(I169*H169,2)</f>
        <v>0</v>
      </c>
      <c r="BL169" s="23" t="s">
        <v>175</v>
      </c>
      <c r="BM169" s="23" t="s">
        <v>1279</v>
      </c>
    </row>
    <row r="170" s="1" customFormat="1" ht="25.5" customHeight="1">
      <c r="B170" s="45"/>
      <c r="C170" s="220" t="s">
        <v>705</v>
      </c>
      <c r="D170" s="220" t="s">
        <v>170</v>
      </c>
      <c r="E170" s="221" t="s">
        <v>1280</v>
      </c>
      <c r="F170" s="222" t="s">
        <v>1281</v>
      </c>
      <c r="G170" s="223" t="s">
        <v>800</v>
      </c>
      <c r="H170" s="224">
        <v>1</v>
      </c>
      <c r="I170" s="225"/>
      <c r="J170" s="226">
        <f>ROUND(I170*H170,2)</f>
        <v>0</v>
      </c>
      <c r="K170" s="222" t="s">
        <v>21</v>
      </c>
      <c r="L170" s="71"/>
      <c r="M170" s="227" t="s">
        <v>21</v>
      </c>
      <c r="N170" s="228" t="s">
        <v>42</v>
      </c>
      <c r="O170" s="46"/>
      <c r="P170" s="229">
        <f>O170*H170</f>
        <v>0</v>
      </c>
      <c r="Q170" s="229">
        <v>0</v>
      </c>
      <c r="R170" s="229">
        <f>Q170*H170</f>
        <v>0</v>
      </c>
      <c r="S170" s="229">
        <v>0</v>
      </c>
      <c r="T170" s="230">
        <f>S170*H170</f>
        <v>0</v>
      </c>
      <c r="AR170" s="23" t="s">
        <v>175</v>
      </c>
      <c r="AT170" s="23" t="s">
        <v>170</v>
      </c>
      <c r="AU170" s="23" t="s">
        <v>81</v>
      </c>
      <c r="AY170" s="23" t="s">
        <v>168</v>
      </c>
      <c r="BE170" s="231">
        <f>IF(N170="základní",J170,0)</f>
        <v>0</v>
      </c>
      <c r="BF170" s="231">
        <f>IF(N170="snížená",J170,0)</f>
        <v>0</v>
      </c>
      <c r="BG170" s="231">
        <f>IF(N170="zákl. přenesená",J170,0)</f>
        <v>0</v>
      </c>
      <c r="BH170" s="231">
        <f>IF(N170="sníž. přenesená",J170,0)</f>
        <v>0</v>
      </c>
      <c r="BI170" s="231">
        <f>IF(N170="nulová",J170,0)</f>
        <v>0</v>
      </c>
      <c r="BJ170" s="23" t="s">
        <v>79</v>
      </c>
      <c r="BK170" s="231">
        <f>ROUND(I170*H170,2)</f>
        <v>0</v>
      </c>
      <c r="BL170" s="23" t="s">
        <v>175</v>
      </c>
      <c r="BM170" s="23" t="s">
        <v>1282</v>
      </c>
    </row>
    <row r="171" s="1" customFormat="1" ht="38.25" customHeight="1">
      <c r="B171" s="45"/>
      <c r="C171" s="220" t="s">
        <v>709</v>
      </c>
      <c r="D171" s="220" t="s">
        <v>170</v>
      </c>
      <c r="E171" s="221" t="s">
        <v>1283</v>
      </c>
      <c r="F171" s="222" t="s">
        <v>1284</v>
      </c>
      <c r="G171" s="223" t="s">
        <v>800</v>
      </c>
      <c r="H171" s="224">
        <v>1</v>
      </c>
      <c r="I171" s="225"/>
      <c r="J171" s="226">
        <f>ROUND(I171*H171,2)</f>
        <v>0</v>
      </c>
      <c r="K171" s="222" t="s">
        <v>21</v>
      </c>
      <c r="L171" s="71"/>
      <c r="M171" s="227" t="s">
        <v>21</v>
      </c>
      <c r="N171" s="228" t="s">
        <v>42</v>
      </c>
      <c r="O171" s="46"/>
      <c r="P171" s="229">
        <f>O171*H171</f>
        <v>0</v>
      </c>
      <c r="Q171" s="229">
        <v>0</v>
      </c>
      <c r="R171" s="229">
        <f>Q171*H171</f>
        <v>0</v>
      </c>
      <c r="S171" s="229">
        <v>0</v>
      </c>
      <c r="T171" s="230">
        <f>S171*H171</f>
        <v>0</v>
      </c>
      <c r="AR171" s="23" t="s">
        <v>175</v>
      </c>
      <c r="AT171" s="23" t="s">
        <v>170</v>
      </c>
      <c r="AU171" s="23" t="s">
        <v>81</v>
      </c>
      <c r="AY171" s="23" t="s">
        <v>168</v>
      </c>
      <c r="BE171" s="231">
        <f>IF(N171="základní",J171,0)</f>
        <v>0</v>
      </c>
      <c r="BF171" s="231">
        <f>IF(N171="snížená",J171,0)</f>
        <v>0</v>
      </c>
      <c r="BG171" s="231">
        <f>IF(N171="zákl. přenesená",J171,0)</f>
        <v>0</v>
      </c>
      <c r="BH171" s="231">
        <f>IF(N171="sníž. přenesená",J171,0)</f>
        <v>0</v>
      </c>
      <c r="BI171" s="231">
        <f>IF(N171="nulová",J171,0)</f>
        <v>0</v>
      </c>
      <c r="BJ171" s="23" t="s">
        <v>79</v>
      </c>
      <c r="BK171" s="231">
        <f>ROUND(I171*H171,2)</f>
        <v>0</v>
      </c>
      <c r="BL171" s="23" t="s">
        <v>175</v>
      </c>
      <c r="BM171" s="23" t="s">
        <v>1285</v>
      </c>
    </row>
    <row r="172" s="1" customFormat="1" ht="16.5" customHeight="1">
      <c r="B172" s="45"/>
      <c r="C172" s="220" t="s">
        <v>716</v>
      </c>
      <c r="D172" s="220" t="s">
        <v>170</v>
      </c>
      <c r="E172" s="221" t="s">
        <v>1286</v>
      </c>
      <c r="F172" s="222" t="s">
        <v>1287</v>
      </c>
      <c r="G172" s="223" t="s">
        <v>800</v>
      </c>
      <c r="H172" s="224">
        <v>8</v>
      </c>
      <c r="I172" s="225"/>
      <c r="J172" s="226">
        <f>ROUND(I172*H172,2)</f>
        <v>0</v>
      </c>
      <c r="K172" s="222" t="s">
        <v>21</v>
      </c>
      <c r="L172" s="71"/>
      <c r="M172" s="227" t="s">
        <v>21</v>
      </c>
      <c r="N172" s="228" t="s">
        <v>42</v>
      </c>
      <c r="O172" s="46"/>
      <c r="P172" s="229">
        <f>O172*H172</f>
        <v>0</v>
      </c>
      <c r="Q172" s="229">
        <v>0</v>
      </c>
      <c r="R172" s="229">
        <f>Q172*H172</f>
        <v>0</v>
      </c>
      <c r="S172" s="229">
        <v>0</v>
      </c>
      <c r="T172" s="230">
        <f>S172*H172</f>
        <v>0</v>
      </c>
      <c r="AR172" s="23" t="s">
        <v>175</v>
      </c>
      <c r="AT172" s="23" t="s">
        <v>170</v>
      </c>
      <c r="AU172" s="23" t="s">
        <v>81</v>
      </c>
      <c r="AY172" s="23" t="s">
        <v>168</v>
      </c>
      <c r="BE172" s="231">
        <f>IF(N172="základní",J172,0)</f>
        <v>0</v>
      </c>
      <c r="BF172" s="231">
        <f>IF(N172="snížená",J172,0)</f>
        <v>0</v>
      </c>
      <c r="BG172" s="231">
        <f>IF(N172="zákl. přenesená",J172,0)</f>
        <v>0</v>
      </c>
      <c r="BH172" s="231">
        <f>IF(N172="sníž. přenesená",J172,0)</f>
        <v>0</v>
      </c>
      <c r="BI172" s="231">
        <f>IF(N172="nulová",J172,0)</f>
        <v>0</v>
      </c>
      <c r="BJ172" s="23" t="s">
        <v>79</v>
      </c>
      <c r="BK172" s="231">
        <f>ROUND(I172*H172,2)</f>
        <v>0</v>
      </c>
      <c r="BL172" s="23" t="s">
        <v>175</v>
      </c>
      <c r="BM172" s="23" t="s">
        <v>1288</v>
      </c>
    </row>
    <row r="173" s="1" customFormat="1" ht="16.5" customHeight="1">
      <c r="B173" s="45"/>
      <c r="C173" s="220" t="s">
        <v>720</v>
      </c>
      <c r="D173" s="220" t="s">
        <v>170</v>
      </c>
      <c r="E173" s="221" t="s">
        <v>1289</v>
      </c>
      <c r="F173" s="222" t="s">
        <v>1290</v>
      </c>
      <c r="G173" s="223" t="s">
        <v>800</v>
      </c>
      <c r="H173" s="224">
        <v>1</v>
      </c>
      <c r="I173" s="225"/>
      <c r="J173" s="226">
        <f>ROUND(I173*H173,2)</f>
        <v>0</v>
      </c>
      <c r="K173" s="222" t="s">
        <v>21</v>
      </c>
      <c r="L173" s="71"/>
      <c r="M173" s="227" t="s">
        <v>21</v>
      </c>
      <c r="N173" s="228" t="s">
        <v>42</v>
      </c>
      <c r="O173" s="46"/>
      <c r="P173" s="229">
        <f>O173*H173</f>
        <v>0</v>
      </c>
      <c r="Q173" s="229">
        <v>0</v>
      </c>
      <c r="R173" s="229">
        <f>Q173*H173</f>
        <v>0</v>
      </c>
      <c r="S173" s="229">
        <v>0</v>
      </c>
      <c r="T173" s="230">
        <f>S173*H173</f>
        <v>0</v>
      </c>
      <c r="AR173" s="23" t="s">
        <v>175</v>
      </c>
      <c r="AT173" s="23" t="s">
        <v>170</v>
      </c>
      <c r="AU173" s="23" t="s">
        <v>81</v>
      </c>
      <c r="AY173" s="23" t="s">
        <v>168</v>
      </c>
      <c r="BE173" s="231">
        <f>IF(N173="základní",J173,0)</f>
        <v>0</v>
      </c>
      <c r="BF173" s="231">
        <f>IF(N173="snížená",J173,0)</f>
        <v>0</v>
      </c>
      <c r="BG173" s="231">
        <f>IF(N173="zákl. přenesená",J173,0)</f>
        <v>0</v>
      </c>
      <c r="BH173" s="231">
        <f>IF(N173="sníž. přenesená",J173,0)</f>
        <v>0</v>
      </c>
      <c r="BI173" s="231">
        <f>IF(N173="nulová",J173,0)</f>
        <v>0</v>
      </c>
      <c r="BJ173" s="23" t="s">
        <v>79</v>
      </c>
      <c r="BK173" s="231">
        <f>ROUND(I173*H173,2)</f>
        <v>0</v>
      </c>
      <c r="BL173" s="23" t="s">
        <v>175</v>
      </c>
      <c r="BM173" s="23" t="s">
        <v>1291</v>
      </c>
    </row>
    <row r="174" s="1" customFormat="1" ht="16.5" customHeight="1">
      <c r="B174" s="45"/>
      <c r="C174" s="220" t="s">
        <v>724</v>
      </c>
      <c r="D174" s="220" t="s">
        <v>170</v>
      </c>
      <c r="E174" s="221" t="s">
        <v>1292</v>
      </c>
      <c r="F174" s="222" t="s">
        <v>1293</v>
      </c>
      <c r="G174" s="223" t="s">
        <v>800</v>
      </c>
      <c r="H174" s="224">
        <v>3</v>
      </c>
      <c r="I174" s="225"/>
      <c r="J174" s="226">
        <f>ROUND(I174*H174,2)</f>
        <v>0</v>
      </c>
      <c r="K174" s="222" t="s">
        <v>21</v>
      </c>
      <c r="L174" s="71"/>
      <c r="M174" s="227" t="s">
        <v>21</v>
      </c>
      <c r="N174" s="228" t="s">
        <v>42</v>
      </c>
      <c r="O174" s="46"/>
      <c r="P174" s="229">
        <f>O174*H174</f>
        <v>0</v>
      </c>
      <c r="Q174" s="229">
        <v>0</v>
      </c>
      <c r="R174" s="229">
        <f>Q174*H174</f>
        <v>0</v>
      </c>
      <c r="S174" s="229">
        <v>0</v>
      </c>
      <c r="T174" s="230">
        <f>S174*H174</f>
        <v>0</v>
      </c>
      <c r="AR174" s="23" t="s">
        <v>175</v>
      </c>
      <c r="AT174" s="23" t="s">
        <v>170</v>
      </c>
      <c r="AU174" s="23" t="s">
        <v>81</v>
      </c>
      <c r="AY174" s="23" t="s">
        <v>168</v>
      </c>
      <c r="BE174" s="231">
        <f>IF(N174="základní",J174,0)</f>
        <v>0</v>
      </c>
      <c r="BF174" s="231">
        <f>IF(N174="snížená",J174,0)</f>
        <v>0</v>
      </c>
      <c r="BG174" s="231">
        <f>IF(N174="zákl. přenesená",J174,0)</f>
        <v>0</v>
      </c>
      <c r="BH174" s="231">
        <f>IF(N174="sníž. přenesená",J174,0)</f>
        <v>0</v>
      </c>
      <c r="BI174" s="231">
        <f>IF(N174="nulová",J174,0)</f>
        <v>0</v>
      </c>
      <c r="BJ174" s="23" t="s">
        <v>79</v>
      </c>
      <c r="BK174" s="231">
        <f>ROUND(I174*H174,2)</f>
        <v>0</v>
      </c>
      <c r="BL174" s="23" t="s">
        <v>175</v>
      </c>
      <c r="BM174" s="23" t="s">
        <v>1294</v>
      </c>
    </row>
    <row r="175" s="1" customFormat="1" ht="16.5" customHeight="1">
      <c r="B175" s="45"/>
      <c r="C175" s="220" t="s">
        <v>728</v>
      </c>
      <c r="D175" s="220" t="s">
        <v>170</v>
      </c>
      <c r="E175" s="221" t="s">
        <v>1295</v>
      </c>
      <c r="F175" s="222" t="s">
        <v>1296</v>
      </c>
      <c r="G175" s="223" t="s">
        <v>800</v>
      </c>
      <c r="H175" s="224">
        <v>1</v>
      </c>
      <c r="I175" s="225"/>
      <c r="J175" s="226">
        <f>ROUND(I175*H175,2)</f>
        <v>0</v>
      </c>
      <c r="K175" s="222" t="s">
        <v>21</v>
      </c>
      <c r="L175" s="71"/>
      <c r="M175" s="227" t="s">
        <v>21</v>
      </c>
      <c r="N175" s="228" t="s">
        <v>42</v>
      </c>
      <c r="O175" s="46"/>
      <c r="P175" s="229">
        <f>O175*H175</f>
        <v>0</v>
      </c>
      <c r="Q175" s="229">
        <v>0</v>
      </c>
      <c r="R175" s="229">
        <f>Q175*H175</f>
        <v>0</v>
      </c>
      <c r="S175" s="229">
        <v>0</v>
      </c>
      <c r="T175" s="230">
        <f>S175*H175</f>
        <v>0</v>
      </c>
      <c r="AR175" s="23" t="s">
        <v>175</v>
      </c>
      <c r="AT175" s="23" t="s">
        <v>170</v>
      </c>
      <c r="AU175" s="23" t="s">
        <v>81</v>
      </c>
      <c r="AY175" s="23" t="s">
        <v>168</v>
      </c>
      <c r="BE175" s="231">
        <f>IF(N175="základní",J175,0)</f>
        <v>0</v>
      </c>
      <c r="BF175" s="231">
        <f>IF(N175="snížená",J175,0)</f>
        <v>0</v>
      </c>
      <c r="BG175" s="231">
        <f>IF(N175="zákl. přenesená",J175,0)</f>
        <v>0</v>
      </c>
      <c r="BH175" s="231">
        <f>IF(N175="sníž. přenesená",J175,0)</f>
        <v>0</v>
      </c>
      <c r="BI175" s="231">
        <f>IF(N175="nulová",J175,0)</f>
        <v>0</v>
      </c>
      <c r="BJ175" s="23" t="s">
        <v>79</v>
      </c>
      <c r="BK175" s="231">
        <f>ROUND(I175*H175,2)</f>
        <v>0</v>
      </c>
      <c r="BL175" s="23" t="s">
        <v>175</v>
      </c>
      <c r="BM175" s="23" t="s">
        <v>1297</v>
      </c>
    </row>
    <row r="176" s="1" customFormat="1" ht="16.5" customHeight="1">
      <c r="B176" s="45"/>
      <c r="C176" s="220" t="s">
        <v>732</v>
      </c>
      <c r="D176" s="220" t="s">
        <v>170</v>
      </c>
      <c r="E176" s="221" t="s">
        <v>1298</v>
      </c>
      <c r="F176" s="222" t="s">
        <v>1299</v>
      </c>
      <c r="G176" s="223" t="s">
        <v>800</v>
      </c>
      <c r="H176" s="224">
        <v>9</v>
      </c>
      <c r="I176" s="225"/>
      <c r="J176" s="226">
        <f>ROUND(I176*H176,2)</f>
        <v>0</v>
      </c>
      <c r="K176" s="222" t="s">
        <v>21</v>
      </c>
      <c r="L176" s="71"/>
      <c r="M176" s="227" t="s">
        <v>21</v>
      </c>
      <c r="N176" s="228" t="s">
        <v>42</v>
      </c>
      <c r="O176" s="46"/>
      <c r="P176" s="229">
        <f>O176*H176</f>
        <v>0</v>
      </c>
      <c r="Q176" s="229">
        <v>0</v>
      </c>
      <c r="R176" s="229">
        <f>Q176*H176</f>
        <v>0</v>
      </c>
      <c r="S176" s="229">
        <v>0</v>
      </c>
      <c r="T176" s="230">
        <f>S176*H176</f>
        <v>0</v>
      </c>
      <c r="AR176" s="23" t="s">
        <v>175</v>
      </c>
      <c r="AT176" s="23" t="s">
        <v>170</v>
      </c>
      <c r="AU176" s="23" t="s">
        <v>81</v>
      </c>
      <c r="AY176" s="23" t="s">
        <v>168</v>
      </c>
      <c r="BE176" s="231">
        <f>IF(N176="základní",J176,0)</f>
        <v>0</v>
      </c>
      <c r="BF176" s="231">
        <f>IF(N176="snížená",J176,0)</f>
        <v>0</v>
      </c>
      <c r="BG176" s="231">
        <f>IF(N176="zákl. přenesená",J176,0)</f>
        <v>0</v>
      </c>
      <c r="BH176" s="231">
        <f>IF(N176="sníž. přenesená",J176,0)</f>
        <v>0</v>
      </c>
      <c r="BI176" s="231">
        <f>IF(N176="nulová",J176,0)</f>
        <v>0</v>
      </c>
      <c r="BJ176" s="23" t="s">
        <v>79</v>
      </c>
      <c r="BK176" s="231">
        <f>ROUND(I176*H176,2)</f>
        <v>0</v>
      </c>
      <c r="BL176" s="23" t="s">
        <v>175</v>
      </c>
      <c r="BM176" s="23" t="s">
        <v>1300</v>
      </c>
    </row>
    <row r="177" s="1" customFormat="1" ht="16.5" customHeight="1">
      <c r="B177" s="45"/>
      <c r="C177" s="220" t="s">
        <v>736</v>
      </c>
      <c r="D177" s="220" t="s">
        <v>170</v>
      </c>
      <c r="E177" s="221" t="s">
        <v>1301</v>
      </c>
      <c r="F177" s="222" t="s">
        <v>1302</v>
      </c>
      <c r="G177" s="223" t="s">
        <v>800</v>
      </c>
      <c r="H177" s="224">
        <v>4</v>
      </c>
      <c r="I177" s="225"/>
      <c r="J177" s="226">
        <f>ROUND(I177*H177,2)</f>
        <v>0</v>
      </c>
      <c r="K177" s="222" t="s">
        <v>21</v>
      </c>
      <c r="L177" s="71"/>
      <c r="M177" s="227" t="s">
        <v>21</v>
      </c>
      <c r="N177" s="228" t="s">
        <v>42</v>
      </c>
      <c r="O177" s="46"/>
      <c r="P177" s="229">
        <f>O177*H177</f>
        <v>0</v>
      </c>
      <c r="Q177" s="229">
        <v>0</v>
      </c>
      <c r="R177" s="229">
        <f>Q177*H177</f>
        <v>0</v>
      </c>
      <c r="S177" s="229">
        <v>0</v>
      </c>
      <c r="T177" s="230">
        <f>S177*H177</f>
        <v>0</v>
      </c>
      <c r="AR177" s="23" t="s">
        <v>175</v>
      </c>
      <c r="AT177" s="23" t="s">
        <v>170</v>
      </c>
      <c r="AU177" s="23" t="s">
        <v>81</v>
      </c>
      <c r="AY177" s="23" t="s">
        <v>168</v>
      </c>
      <c r="BE177" s="231">
        <f>IF(N177="základní",J177,0)</f>
        <v>0</v>
      </c>
      <c r="BF177" s="231">
        <f>IF(N177="snížená",J177,0)</f>
        <v>0</v>
      </c>
      <c r="BG177" s="231">
        <f>IF(N177="zákl. přenesená",J177,0)</f>
        <v>0</v>
      </c>
      <c r="BH177" s="231">
        <f>IF(N177="sníž. přenesená",J177,0)</f>
        <v>0</v>
      </c>
      <c r="BI177" s="231">
        <f>IF(N177="nulová",J177,0)</f>
        <v>0</v>
      </c>
      <c r="BJ177" s="23" t="s">
        <v>79</v>
      </c>
      <c r="BK177" s="231">
        <f>ROUND(I177*H177,2)</f>
        <v>0</v>
      </c>
      <c r="BL177" s="23" t="s">
        <v>175</v>
      </c>
      <c r="BM177" s="23" t="s">
        <v>1303</v>
      </c>
    </row>
    <row r="178" s="1" customFormat="1" ht="16.5" customHeight="1">
      <c r="B178" s="45"/>
      <c r="C178" s="220" t="s">
        <v>742</v>
      </c>
      <c r="D178" s="220" t="s">
        <v>170</v>
      </c>
      <c r="E178" s="221" t="s">
        <v>1304</v>
      </c>
      <c r="F178" s="222" t="s">
        <v>1305</v>
      </c>
      <c r="G178" s="223" t="s">
        <v>800</v>
      </c>
      <c r="H178" s="224">
        <v>6</v>
      </c>
      <c r="I178" s="225"/>
      <c r="J178" s="226">
        <f>ROUND(I178*H178,2)</f>
        <v>0</v>
      </c>
      <c r="K178" s="222" t="s">
        <v>21</v>
      </c>
      <c r="L178" s="71"/>
      <c r="M178" s="227" t="s">
        <v>21</v>
      </c>
      <c r="N178" s="228" t="s">
        <v>42</v>
      </c>
      <c r="O178" s="46"/>
      <c r="P178" s="229">
        <f>O178*H178</f>
        <v>0</v>
      </c>
      <c r="Q178" s="229">
        <v>0</v>
      </c>
      <c r="R178" s="229">
        <f>Q178*H178</f>
        <v>0</v>
      </c>
      <c r="S178" s="229">
        <v>0</v>
      </c>
      <c r="T178" s="230">
        <f>S178*H178</f>
        <v>0</v>
      </c>
      <c r="AR178" s="23" t="s">
        <v>175</v>
      </c>
      <c r="AT178" s="23" t="s">
        <v>170</v>
      </c>
      <c r="AU178" s="23" t="s">
        <v>81</v>
      </c>
      <c r="AY178" s="23" t="s">
        <v>168</v>
      </c>
      <c r="BE178" s="231">
        <f>IF(N178="základní",J178,0)</f>
        <v>0</v>
      </c>
      <c r="BF178" s="231">
        <f>IF(N178="snížená",J178,0)</f>
        <v>0</v>
      </c>
      <c r="BG178" s="231">
        <f>IF(N178="zákl. přenesená",J178,0)</f>
        <v>0</v>
      </c>
      <c r="BH178" s="231">
        <f>IF(N178="sníž. přenesená",J178,0)</f>
        <v>0</v>
      </c>
      <c r="BI178" s="231">
        <f>IF(N178="nulová",J178,0)</f>
        <v>0</v>
      </c>
      <c r="BJ178" s="23" t="s">
        <v>79</v>
      </c>
      <c r="BK178" s="231">
        <f>ROUND(I178*H178,2)</f>
        <v>0</v>
      </c>
      <c r="BL178" s="23" t="s">
        <v>175</v>
      </c>
      <c r="BM178" s="23" t="s">
        <v>1306</v>
      </c>
    </row>
    <row r="179" s="1" customFormat="1" ht="16.5" customHeight="1">
      <c r="B179" s="45"/>
      <c r="C179" s="220" t="s">
        <v>748</v>
      </c>
      <c r="D179" s="220" t="s">
        <v>170</v>
      </c>
      <c r="E179" s="221" t="s">
        <v>1307</v>
      </c>
      <c r="F179" s="222" t="s">
        <v>1308</v>
      </c>
      <c r="G179" s="223" t="s">
        <v>800</v>
      </c>
      <c r="H179" s="224">
        <v>1</v>
      </c>
      <c r="I179" s="225"/>
      <c r="J179" s="226">
        <f>ROUND(I179*H179,2)</f>
        <v>0</v>
      </c>
      <c r="K179" s="222" t="s">
        <v>21</v>
      </c>
      <c r="L179" s="71"/>
      <c r="M179" s="227" t="s">
        <v>21</v>
      </c>
      <c r="N179" s="228" t="s">
        <v>42</v>
      </c>
      <c r="O179" s="46"/>
      <c r="P179" s="229">
        <f>O179*H179</f>
        <v>0</v>
      </c>
      <c r="Q179" s="229">
        <v>0</v>
      </c>
      <c r="R179" s="229">
        <f>Q179*H179</f>
        <v>0</v>
      </c>
      <c r="S179" s="229">
        <v>0</v>
      </c>
      <c r="T179" s="230">
        <f>S179*H179</f>
        <v>0</v>
      </c>
      <c r="AR179" s="23" t="s">
        <v>175</v>
      </c>
      <c r="AT179" s="23" t="s">
        <v>170</v>
      </c>
      <c r="AU179" s="23" t="s">
        <v>81</v>
      </c>
      <c r="AY179" s="23" t="s">
        <v>168</v>
      </c>
      <c r="BE179" s="231">
        <f>IF(N179="základní",J179,0)</f>
        <v>0</v>
      </c>
      <c r="BF179" s="231">
        <f>IF(N179="snížená",J179,0)</f>
        <v>0</v>
      </c>
      <c r="BG179" s="231">
        <f>IF(N179="zákl. přenesená",J179,0)</f>
        <v>0</v>
      </c>
      <c r="BH179" s="231">
        <f>IF(N179="sníž. přenesená",J179,0)</f>
        <v>0</v>
      </c>
      <c r="BI179" s="231">
        <f>IF(N179="nulová",J179,0)</f>
        <v>0</v>
      </c>
      <c r="BJ179" s="23" t="s">
        <v>79</v>
      </c>
      <c r="BK179" s="231">
        <f>ROUND(I179*H179,2)</f>
        <v>0</v>
      </c>
      <c r="BL179" s="23" t="s">
        <v>175</v>
      </c>
      <c r="BM179" s="23" t="s">
        <v>1309</v>
      </c>
    </row>
    <row r="180" s="1" customFormat="1" ht="16.5" customHeight="1">
      <c r="B180" s="45"/>
      <c r="C180" s="220" t="s">
        <v>752</v>
      </c>
      <c r="D180" s="220" t="s">
        <v>170</v>
      </c>
      <c r="E180" s="221" t="s">
        <v>1310</v>
      </c>
      <c r="F180" s="222" t="s">
        <v>1311</v>
      </c>
      <c r="G180" s="223" t="s">
        <v>800</v>
      </c>
      <c r="H180" s="224">
        <v>5</v>
      </c>
      <c r="I180" s="225"/>
      <c r="J180" s="226">
        <f>ROUND(I180*H180,2)</f>
        <v>0</v>
      </c>
      <c r="K180" s="222" t="s">
        <v>21</v>
      </c>
      <c r="L180" s="71"/>
      <c r="M180" s="227" t="s">
        <v>21</v>
      </c>
      <c r="N180" s="228" t="s">
        <v>42</v>
      </c>
      <c r="O180" s="46"/>
      <c r="P180" s="229">
        <f>O180*H180</f>
        <v>0</v>
      </c>
      <c r="Q180" s="229">
        <v>0</v>
      </c>
      <c r="R180" s="229">
        <f>Q180*H180</f>
        <v>0</v>
      </c>
      <c r="S180" s="229">
        <v>0</v>
      </c>
      <c r="T180" s="230">
        <f>S180*H180</f>
        <v>0</v>
      </c>
      <c r="AR180" s="23" t="s">
        <v>175</v>
      </c>
      <c r="AT180" s="23" t="s">
        <v>170</v>
      </c>
      <c r="AU180" s="23" t="s">
        <v>81</v>
      </c>
      <c r="AY180" s="23" t="s">
        <v>168</v>
      </c>
      <c r="BE180" s="231">
        <f>IF(N180="základní",J180,0)</f>
        <v>0</v>
      </c>
      <c r="BF180" s="231">
        <f>IF(N180="snížená",J180,0)</f>
        <v>0</v>
      </c>
      <c r="BG180" s="231">
        <f>IF(N180="zákl. přenesená",J180,0)</f>
        <v>0</v>
      </c>
      <c r="BH180" s="231">
        <f>IF(N180="sníž. přenesená",J180,0)</f>
        <v>0</v>
      </c>
      <c r="BI180" s="231">
        <f>IF(N180="nulová",J180,0)</f>
        <v>0</v>
      </c>
      <c r="BJ180" s="23" t="s">
        <v>79</v>
      </c>
      <c r="BK180" s="231">
        <f>ROUND(I180*H180,2)</f>
        <v>0</v>
      </c>
      <c r="BL180" s="23" t="s">
        <v>175</v>
      </c>
      <c r="BM180" s="23" t="s">
        <v>1312</v>
      </c>
    </row>
    <row r="181" s="1" customFormat="1" ht="16.5" customHeight="1">
      <c r="B181" s="45"/>
      <c r="C181" s="220" t="s">
        <v>756</v>
      </c>
      <c r="D181" s="220" t="s">
        <v>170</v>
      </c>
      <c r="E181" s="221" t="s">
        <v>1313</v>
      </c>
      <c r="F181" s="222" t="s">
        <v>1314</v>
      </c>
      <c r="G181" s="223" t="s">
        <v>800</v>
      </c>
      <c r="H181" s="224">
        <v>25</v>
      </c>
      <c r="I181" s="225"/>
      <c r="J181" s="226">
        <f>ROUND(I181*H181,2)</f>
        <v>0</v>
      </c>
      <c r="K181" s="222" t="s">
        <v>21</v>
      </c>
      <c r="L181" s="71"/>
      <c r="M181" s="227" t="s">
        <v>21</v>
      </c>
      <c r="N181" s="228" t="s">
        <v>42</v>
      </c>
      <c r="O181" s="46"/>
      <c r="P181" s="229">
        <f>O181*H181</f>
        <v>0</v>
      </c>
      <c r="Q181" s="229">
        <v>0</v>
      </c>
      <c r="R181" s="229">
        <f>Q181*H181</f>
        <v>0</v>
      </c>
      <c r="S181" s="229">
        <v>0</v>
      </c>
      <c r="T181" s="230">
        <f>S181*H181</f>
        <v>0</v>
      </c>
      <c r="AR181" s="23" t="s">
        <v>175</v>
      </c>
      <c r="AT181" s="23" t="s">
        <v>170</v>
      </c>
      <c r="AU181" s="23" t="s">
        <v>81</v>
      </c>
      <c r="AY181" s="23" t="s">
        <v>168</v>
      </c>
      <c r="BE181" s="231">
        <f>IF(N181="základní",J181,0)</f>
        <v>0</v>
      </c>
      <c r="BF181" s="231">
        <f>IF(N181="snížená",J181,0)</f>
        <v>0</v>
      </c>
      <c r="BG181" s="231">
        <f>IF(N181="zákl. přenesená",J181,0)</f>
        <v>0</v>
      </c>
      <c r="BH181" s="231">
        <f>IF(N181="sníž. přenesená",J181,0)</f>
        <v>0</v>
      </c>
      <c r="BI181" s="231">
        <f>IF(N181="nulová",J181,0)</f>
        <v>0</v>
      </c>
      <c r="BJ181" s="23" t="s">
        <v>79</v>
      </c>
      <c r="BK181" s="231">
        <f>ROUND(I181*H181,2)</f>
        <v>0</v>
      </c>
      <c r="BL181" s="23" t="s">
        <v>175</v>
      </c>
      <c r="BM181" s="23" t="s">
        <v>1315</v>
      </c>
    </row>
    <row r="182" s="1" customFormat="1" ht="16.5" customHeight="1">
      <c r="B182" s="45"/>
      <c r="C182" s="220" t="s">
        <v>760</v>
      </c>
      <c r="D182" s="220" t="s">
        <v>170</v>
      </c>
      <c r="E182" s="221" t="s">
        <v>1316</v>
      </c>
      <c r="F182" s="222" t="s">
        <v>1317</v>
      </c>
      <c r="G182" s="223" t="s">
        <v>800</v>
      </c>
      <c r="H182" s="224">
        <v>5</v>
      </c>
      <c r="I182" s="225"/>
      <c r="J182" s="226">
        <f>ROUND(I182*H182,2)</f>
        <v>0</v>
      </c>
      <c r="K182" s="222" t="s">
        <v>21</v>
      </c>
      <c r="L182" s="71"/>
      <c r="M182" s="227" t="s">
        <v>21</v>
      </c>
      <c r="N182" s="228" t="s">
        <v>42</v>
      </c>
      <c r="O182" s="46"/>
      <c r="P182" s="229">
        <f>O182*H182</f>
        <v>0</v>
      </c>
      <c r="Q182" s="229">
        <v>0</v>
      </c>
      <c r="R182" s="229">
        <f>Q182*H182</f>
        <v>0</v>
      </c>
      <c r="S182" s="229">
        <v>0</v>
      </c>
      <c r="T182" s="230">
        <f>S182*H182</f>
        <v>0</v>
      </c>
      <c r="AR182" s="23" t="s">
        <v>175</v>
      </c>
      <c r="AT182" s="23" t="s">
        <v>170</v>
      </c>
      <c r="AU182" s="23" t="s">
        <v>81</v>
      </c>
      <c r="AY182" s="23" t="s">
        <v>168</v>
      </c>
      <c r="BE182" s="231">
        <f>IF(N182="základní",J182,0)</f>
        <v>0</v>
      </c>
      <c r="BF182" s="231">
        <f>IF(N182="snížená",J182,0)</f>
        <v>0</v>
      </c>
      <c r="BG182" s="231">
        <f>IF(N182="zákl. přenesená",J182,0)</f>
        <v>0</v>
      </c>
      <c r="BH182" s="231">
        <f>IF(N182="sníž. přenesená",J182,0)</f>
        <v>0</v>
      </c>
      <c r="BI182" s="231">
        <f>IF(N182="nulová",J182,0)</f>
        <v>0</v>
      </c>
      <c r="BJ182" s="23" t="s">
        <v>79</v>
      </c>
      <c r="BK182" s="231">
        <f>ROUND(I182*H182,2)</f>
        <v>0</v>
      </c>
      <c r="BL182" s="23" t="s">
        <v>175</v>
      </c>
      <c r="BM182" s="23" t="s">
        <v>1318</v>
      </c>
    </row>
    <row r="183" s="1" customFormat="1" ht="16.5" customHeight="1">
      <c r="B183" s="45"/>
      <c r="C183" s="220" t="s">
        <v>766</v>
      </c>
      <c r="D183" s="220" t="s">
        <v>170</v>
      </c>
      <c r="E183" s="221" t="s">
        <v>1319</v>
      </c>
      <c r="F183" s="222" t="s">
        <v>1320</v>
      </c>
      <c r="G183" s="223" t="s">
        <v>800</v>
      </c>
      <c r="H183" s="224">
        <v>3</v>
      </c>
      <c r="I183" s="225"/>
      <c r="J183" s="226">
        <f>ROUND(I183*H183,2)</f>
        <v>0</v>
      </c>
      <c r="K183" s="222" t="s">
        <v>21</v>
      </c>
      <c r="L183" s="71"/>
      <c r="M183" s="227" t="s">
        <v>21</v>
      </c>
      <c r="N183" s="228" t="s">
        <v>42</v>
      </c>
      <c r="O183" s="46"/>
      <c r="P183" s="229">
        <f>O183*H183</f>
        <v>0</v>
      </c>
      <c r="Q183" s="229">
        <v>0</v>
      </c>
      <c r="R183" s="229">
        <f>Q183*H183</f>
        <v>0</v>
      </c>
      <c r="S183" s="229">
        <v>0</v>
      </c>
      <c r="T183" s="230">
        <f>S183*H183</f>
        <v>0</v>
      </c>
      <c r="AR183" s="23" t="s">
        <v>175</v>
      </c>
      <c r="AT183" s="23" t="s">
        <v>170</v>
      </c>
      <c r="AU183" s="23" t="s">
        <v>81</v>
      </c>
      <c r="AY183" s="23" t="s">
        <v>168</v>
      </c>
      <c r="BE183" s="231">
        <f>IF(N183="základní",J183,0)</f>
        <v>0</v>
      </c>
      <c r="BF183" s="231">
        <f>IF(N183="snížená",J183,0)</f>
        <v>0</v>
      </c>
      <c r="BG183" s="231">
        <f>IF(N183="zákl. přenesená",J183,0)</f>
        <v>0</v>
      </c>
      <c r="BH183" s="231">
        <f>IF(N183="sníž. přenesená",J183,0)</f>
        <v>0</v>
      </c>
      <c r="BI183" s="231">
        <f>IF(N183="nulová",J183,0)</f>
        <v>0</v>
      </c>
      <c r="BJ183" s="23" t="s">
        <v>79</v>
      </c>
      <c r="BK183" s="231">
        <f>ROUND(I183*H183,2)</f>
        <v>0</v>
      </c>
      <c r="BL183" s="23" t="s">
        <v>175</v>
      </c>
      <c r="BM183" s="23" t="s">
        <v>1321</v>
      </c>
    </row>
    <row r="184" s="1" customFormat="1" ht="16.5" customHeight="1">
      <c r="B184" s="45"/>
      <c r="C184" s="220" t="s">
        <v>770</v>
      </c>
      <c r="D184" s="220" t="s">
        <v>170</v>
      </c>
      <c r="E184" s="221" t="s">
        <v>1322</v>
      </c>
      <c r="F184" s="222" t="s">
        <v>1323</v>
      </c>
      <c r="G184" s="223" t="s">
        <v>800</v>
      </c>
      <c r="H184" s="224">
        <v>2</v>
      </c>
      <c r="I184" s="225"/>
      <c r="J184" s="226">
        <f>ROUND(I184*H184,2)</f>
        <v>0</v>
      </c>
      <c r="K184" s="222" t="s">
        <v>21</v>
      </c>
      <c r="L184" s="71"/>
      <c r="M184" s="227" t="s">
        <v>21</v>
      </c>
      <c r="N184" s="228" t="s">
        <v>42</v>
      </c>
      <c r="O184" s="46"/>
      <c r="P184" s="229">
        <f>O184*H184</f>
        <v>0</v>
      </c>
      <c r="Q184" s="229">
        <v>0</v>
      </c>
      <c r="R184" s="229">
        <f>Q184*H184</f>
        <v>0</v>
      </c>
      <c r="S184" s="229">
        <v>0</v>
      </c>
      <c r="T184" s="230">
        <f>S184*H184</f>
        <v>0</v>
      </c>
      <c r="AR184" s="23" t="s">
        <v>175</v>
      </c>
      <c r="AT184" s="23" t="s">
        <v>170</v>
      </c>
      <c r="AU184" s="23" t="s">
        <v>81</v>
      </c>
      <c r="AY184" s="23" t="s">
        <v>168</v>
      </c>
      <c r="BE184" s="231">
        <f>IF(N184="základní",J184,0)</f>
        <v>0</v>
      </c>
      <c r="BF184" s="231">
        <f>IF(N184="snížená",J184,0)</f>
        <v>0</v>
      </c>
      <c r="BG184" s="231">
        <f>IF(N184="zákl. přenesená",J184,0)</f>
        <v>0</v>
      </c>
      <c r="BH184" s="231">
        <f>IF(N184="sníž. přenesená",J184,0)</f>
        <v>0</v>
      </c>
      <c r="BI184" s="231">
        <f>IF(N184="nulová",J184,0)</f>
        <v>0</v>
      </c>
      <c r="BJ184" s="23" t="s">
        <v>79</v>
      </c>
      <c r="BK184" s="231">
        <f>ROUND(I184*H184,2)</f>
        <v>0</v>
      </c>
      <c r="BL184" s="23" t="s">
        <v>175</v>
      </c>
      <c r="BM184" s="23" t="s">
        <v>1324</v>
      </c>
    </row>
    <row r="185" s="1" customFormat="1" ht="16.5" customHeight="1">
      <c r="B185" s="45"/>
      <c r="C185" s="220" t="s">
        <v>1325</v>
      </c>
      <c r="D185" s="220" t="s">
        <v>170</v>
      </c>
      <c r="E185" s="221" t="s">
        <v>1326</v>
      </c>
      <c r="F185" s="222" t="s">
        <v>1327</v>
      </c>
      <c r="G185" s="223" t="s">
        <v>800</v>
      </c>
      <c r="H185" s="224">
        <v>1</v>
      </c>
      <c r="I185" s="225"/>
      <c r="J185" s="226">
        <f>ROUND(I185*H185,2)</f>
        <v>0</v>
      </c>
      <c r="K185" s="222" t="s">
        <v>21</v>
      </c>
      <c r="L185" s="71"/>
      <c r="M185" s="227" t="s">
        <v>21</v>
      </c>
      <c r="N185" s="228" t="s">
        <v>42</v>
      </c>
      <c r="O185" s="46"/>
      <c r="P185" s="229">
        <f>O185*H185</f>
        <v>0</v>
      </c>
      <c r="Q185" s="229">
        <v>0</v>
      </c>
      <c r="R185" s="229">
        <f>Q185*H185</f>
        <v>0</v>
      </c>
      <c r="S185" s="229">
        <v>0</v>
      </c>
      <c r="T185" s="230">
        <f>S185*H185</f>
        <v>0</v>
      </c>
      <c r="AR185" s="23" t="s">
        <v>175</v>
      </c>
      <c r="AT185" s="23" t="s">
        <v>170</v>
      </c>
      <c r="AU185" s="23" t="s">
        <v>81</v>
      </c>
      <c r="AY185" s="23" t="s">
        <v>168</v>
      </c>
      <c r="BE185" s="231">
        <f>IF(N185="základní",J185,0)</f>
        <v>0</v>
      </c>
      <c r="BF185" s="231">
        <f>IF(N185="snížená",J185,0)</f>
        <v>0</v>
      </c>
      <c r="BG185" s="231">
        <f>IF(N185="zákl. přenesená",J185,0)</f>
        <v>0</v>
      </c>
      <c r="BH185" s="231">
        <f>IF(N185="sníž. přenesená",J185,0)</f>
        <v>0</v>
      </c>
      <c r="BI185" s="231">
        <f>IF(N185="nulová",J185,0)</f>
        <v>0</v>
      </c>
      <c r="BJ185" s="23" t="s">
        <v>79</v>
      </c>
      <c r="BK185" s="231">
        <f>ROUND(I185*H185,2)</f>
        <v>0</v>
      </c>
      <c r="BL185" s="23" t="s">
        <v>175</v>
      </c>
      <c r="BM185" s="23" t="s">
        <v>1328</v>
      </c>
    </row>
    <row r="186" s="1" customFormat="1" ht="16.5" customHeight="1">
      <c r="B186" s="45"/>
      <c r="C186" s="220" t="s">
        <v>1329</v>
      </c>
      <c r="D186" s="220" t="s">
        <v>170</v>
      </c>
      <c r="E186" s="221" t="s">
        <v>1330</v>
      </c>
      <c r="F186" s="222" t="s">
        <v>1331</v>
      </c>
      <c r="G186" s="223" t="s">
        <v>195</v>
      </c>
      <c r="H186" s="224">
        <v>10</v>
      </c>
      <c r="I186" s="225"/>
      <c r="J186" s="226">
        <f>ROUND(I186*H186,2)</f>
        <v>0</v>
      </c>
      <c r="K186" s="222" t="s">
        <v>21</v>
      </c>
      <c r="L186" s="71"/>
      <c r="M186" s="227" t="s">
        <v>21</v>
      </c>
      <c r="N186" s="228" t="s">
        <v>42</v>
      </c>
      <c r="O186" s="46"/>
      <c r="P186" s="229">
        <f>O186*H186</f>
        <v>0</v>
      </c>
      <c r="Q186" s="229">
        <v>0</v>
      </c>
      <c r="R186" s="229">
        <f>Q186*H186</f>
        <v>0</v>
      </c>
      <c r="S186" s="229">
        <v>0</v>
      </c>
      <c r="T186" s="230">
        <f>S186*H186</f>
        <v>0</v>
      </c>
      <c r="AR186" s="23" t="s">
        <v>175</v>
      </c>
      <c r="AT186" s="23" t="s">
        <v>170</v>
      </c>
      <c r="AU186" s="23" t="s">
        <v>81</v>
      </c>
      <c r="AY186" s="23" t="s">
        <v>168</v>
      </c>
      <c r="BE186" s="231">
        <f>IF(N186="základní",J186,0)</f>
        <v>0</v>
      </c>
      <c r="BF186" s="231">
        <f>IF(N186="snížená",J186,0)</f>
        <v>0</v>
      </c>
      <c r="BG186" s="231">
        <f>IF(N186="zákl. přenesená",J186,0)</f>
        <v>0</v>
      </c>
      <c r="BH186" s="231">
        <f>IF(N186="sníž. přenesená",J186,0)</f>
        <v>0</v>
      </c>
      <c r="BI186" s="231">
        <f>IF(N186="nulová",J186,0)</f>
        <v>0</v>
      </c>
      <c r="BJ186" s="23" t="s">
        <v>79</v>
      </c>
      <c r="BK186" s="231">
        <f>ROUND(I186*H186,2)</f>
        <v>0</v>
      </c>
      <c r="BL186" s="23" t="s">
        <v>175</v>
      </c>
      <c r="BM186" s="23" t="s">
        <v>1332</v>
      </c>
    </row>
    <row r="187" s="1" customFormat="1" ht="16.5" customHeight="1">
      <c r="B187" s="45"/>
      <c r="C187" s="220" t="s">
        <v>1333</v>
      </c>
      <c r="D187" s="220" t="s">
        <v>170</v>
      </c>
      <c r="E187" s="221" t="s">
        <v>1334</v>
      </c>
      <c r="F187" s="222" t="s">
        <v>1335</v>
      </c>
      <c r="G187" s="223" t="s">
        <v>195</v>
      </c>
      <c r="H187" s="224">
        <v>250</v>
      </c>
      <c r="I187" s="225"/>
      <c r="J187" s="226">
        <f>ROUND(I187*H187,2)</f>
        <v>0</v>
      </c>
      <c r="K187" s="222" t="s">
        <v>21</v>
      </c>
      <c r="L187" s="71"/>
      <c r="M187" s="227" t="s">
        <v>21</v>
      </c>
      <c r="N187" s="228" t="s">
        <v>42</v>
      </c>
      <c r="O187" s="46"/>
      <c r="P187" s="229">
        <f>O187*H187</f>
        <v>0</v>
      </c>
      <c r="Q187" s="229">
        <v>0</v>
      </c>
      <c r="R187" s="229">
        <f>Q187*H187</f>
        <v>0</v>
      </c>
      <c r="S187" s="229">
        <v>0</v>
      </c>
      <c r="T187" s="230">
        <f>S187*H187</f>
        <v>0</v>
      </c>
      <c r="AR187" s="23" t="s">
        <v>175</v>
      </c>
      <c r="AT187" s="23" t="s">
        <v>170</v>
      </c>
      <c r="AU187" s="23" t="s">
        <v>81</v>
      </c>
      <c r="AY187" s="23" t="s">
        <v>168</v>
      </c>
      <c r="BE187" s="231">
        <f>IF(N187="základní",J187,0)</f>
        <v>0</v>
      </c>
      <c r="BF187" s="231">
        <f>IF(N187="snížená",J187,0)</f>
        <v>0</v>
      </c>
      <c r="BG187" s="231">
        <f>IF(N187="zákl. přenesená",J187,0)</f>
        <v>0</v>
      </c>
      <c r="BH187" s="231">
        <f>IF(N187="sníž. přenesená",J187,0)</f>
        <v>0</v>
      </c>
      <c r="BI187" s="231">
        <f>IF(N187="nulová",J187,0)</f>
        <v>0</v>
      </c>
      <c r="BJ187" s="23" t="s">
        <v>79</v>
      </c>
      <c r="BK187" s="231">
        <f>ROUND(I187*H187,2)</f>
        <v>0</v>
      </c>
      <c r="BL187" s="23" t="s">
        <v>175</v>
      </c>
      <c r="BM187" s="23" t="s">
        <v>1336</v>
      </c>
    </row>
    <row r="188" s="1" customFormat="1" ht="16.5" customHeight="1">
      <c r="B188" s="45"/>
      <c r="C188" s="220" t="s">
        <v>1337</v>
      </c>
      <c r="D188" s="220" t="s">
        <v>170</v>
      </c>
      <c r="E188" s="221" t="s">
        <v>1338</v>
      </c>
      <c r="F188" s="222" t="s">
        <v>1339</v>
      </c>
      <c r="G188" s="223" t="s">
        <v>195</v>
      </c>
      <c r="H188" s="224">
        <v>150</v>
      </c>
      <c r="I188" s="225"/>
      <c r="J188" s="226">
        <f>ROUND(I188*H188,2)</f>
        <v>0</v>
      </c>
      <c r="K188" s="222" t="s">
        <v>21</v>
      </c>
      <c r="L188" s="71"/>
      <c r="M188" s="227" t="s">
        <v>21</v>
      </c>
      <c r="N188" s="228" t="s">
        <v>42</v>
      </c>
      <c r="O188" s="46"/>
      <c r="P188" s="229">
        <f>O188*H188</f>
        <v>0</v>
      </c>
      <c r="Q188" s="229">
        <v>0</v>
      </c>
      <c r="R188" s="229">
        <f>Q188*H188</f>
        <v>0</v>
      </c>
      <c r="S188" s="229">
        <v>0</v>
      </c>
      <c r="T188" s="230">
        <f>S188*H188</f>
        <v>0</v>
      </c>
      <c r="AR188" s="23" t="s">
        <v>175</v>
      </c>
      <c r="AT188" s="23" t="s">
        <v>170</v>
      </c>
      <c r="AU188" s="23" t="s">
        <v>81</v>
      </c>
      <c r="AY188" s="23" t="s">
        <v>168</v>
      </c>
      <c r="BE188" s="231">
        <f>IF(N188="základní",J188,0)</f>
        <v>0</v>
      </c>
      <c r="BF188" s="231">
        <f>IF(N188="snížená",J188,0)</f>
        <v>0</v>
      </c>
      <c r="BG188" s="231">
        <f>IF(N188="zákl. přenesená",J188,0)</f>
        <v>0</v>
      </c>
      <c r="BH188" s="231">
        <f>IF(N188="sníž. přenesená",J188,0)</f>
        <v>0</v>
      </c>
      <c r="BI188" s="231">
        <f>IF(N188="nulová",J188,0)</f>
        <v>0</v>
      </c>
      <c r="BJ188" s="23" t="s">
        <v>79</v>
      </c>
      <c r="BK188" s="231">
        <f>ROUND(I188*H188,2)</f>
        <v>0</v>
      </c>
      <c r="BL188" s="23" t="s">
        <v>175</v>
      </c>
      <c r="BM188" s="23" t="s">
        <v>1340</v>
      </c>
    </row>
    <row r="189" s="1" customFormat="1" ht="16.5" customHeight="1">
      <c r="B189" s="45"/>
      <c r="C189" s="220" t="s">
        <v>1341</v>
      </c>
      <c r="D189" s="220" t="s">
        <v>170</v>
      </c>
      <c r="E189" s="221" t="s">
        <v>1342</v>
      </c>
      <c r="F189" s="222" t="s">
        <v>1343</v>
      </c>
      <c r="G189" s="223" t="s">
        <v>195</v>
      </c>
      <c r="H189" s="224">
        <v>60</v>
      </c>
      <c r="I189" s="225"/>
      <c r="J189" s="226">
        <f>ROUND(I189*H189,2)</f>
        <v>0</v>
      </c>
      <c r="K189" s="222" t="s">
        <v>21</v>
      </c>
      <c r="L189" s="71"/>
      <c r="M189" s="227" t="s">
        <v>21</v>
      </c>
      <c r="N189" s="228" t="s">
        <v>42</v>
      </c>
      <c r="O189" s="46"/>
      <c r="P189" s="229">
        <f>O189*H189</f>
        <v>0</v>
      </c>
      <c r="Q189" s="229">
        <v>0</v>
      </c>
      <c r="R189" s="229">
        <f>Q189*H189</f>
        <v>0</v>
      </c>
      <c r="S189" s="229">
        <v>0</v>
      </c>
      <c r="T189" s="230">
        <f>S189*H189</f>
        <v>0</v>
      </c>
      <c r="AR189" s="23" t="s">
        <v>175</v>
      </c>
      <c r="AT189" s="23" t="s">
        <v>170</v>
      </c>
      <c r="AU189" s="23" t="s">
        <v>81</v>
      </c>
      <c r="AY189" s="23" t="s">
        <v>168</v>
      </c>
      <c r="BE189" s="231">
        <f>IF(N189="základní",J189,0)</f>
        <v>0</v>
      </c>
      <c r="BF189" s="231">
        <f>IF(N189="snížená",J189,0)</f>
        <v>0</v>
      </c>
      <c r="BG189" s="231">
        <f>IF(N189="zákl. přenesená",J189,0)</f>
        <v>0</v>
      </c>
      <c r="BH189" s="231">
        <f>IF(N189="sníž. přenesená",J189,0)</f>
        <v>0</v>
      </c>
      <c r="BI189" s="231">
        <f>IF(N189="nulová",J189,0)</f>
        <v>0</v>
      </c>
      <c r="BJ189" s="23" t="s">
        <v>79</v>
      </c>
      <c r="BK189" s="231">
        <f>ROUND(I189*H189,2)</f>
        <v>0</v>
      </c>
      <c r="BL189" s="23" t="s">
        <v>175</v>
      </c>
      <c r="BM189" s="23" t="s">
        <v>1344</v>
      </c>
    </row>
    <row r="190" s="1" customFormat="1" ht="16.5" customHeight="1">
      <c r="B190" s="45"/>
      <c r="C190" s="220" t="s">
        <v>1345</v>
      </c>
      <c r="D190" s="220" t="s">
        <v>170</v>
      </c>
      <c r="E190" s="221" t="s">
        <v>1346</v>
      </c>
      <c r="F190" s="222" t="s">
        <v>1347</v>
      </c>
      <c r="G190" s="223" t="s">
        <v>195</v>
      </c>
      <c r="H190" s="224">
        <v>50</v>
      </c>
      <c r="I190" s="225"/>
      <c r="J190" s="226">
        <f>ROUND(I190*H190,2)</f>
        <v>0</v>
      </c>
      <c r="K190" s="222" t="s">
        <v>21</v>
      </c>
      <c r="L190" s="71"/>
      <c r="M190" s="227" t="s">
        <v>21</v>
      </c>
      <c r="N190" s="228" t="s">
        <v>42</v>
      </c>
      <c r="O190" s="46"/>
      <c r="P190" s="229">
        <f>O190*H190</f>
        <v>0</v>
      </c>
      <c r="Q190" s="229">
        <v>0</v>
      </c>
      <c r="R190" s="229">
        <f>Q190*H190</f>
        <v>0</v>
      </c>
      <c r="S190" s="229">
        <v>0</v>
      </c>
      <c r="T190" s="230">
        <f>S190*H190</f>
        <v>0</v>
      </c>
      <c r="AR190" s="23" t="s">
        <v>175</v>
      </c>
      <c r="AT190" s="23" t="s">
        <v>170</v>
      </c>
      <c r="AU190" s="23" t="s">
        <v>81</v>
      </c>
      <c r="AY190" s="23" t="s">
        <v>168</v>
      </c>
      <c r="BE190" s="231">
        <f>IF(N190="základní",J190,0)</f>
        <v>0</v>
      </c>
      <c r="BF190" s="231">
        <f>IF(N190="snížená",J190,0)</f>
        <v>0</v>
      </c>
      <c r="BG190" s="231">
        <f>IF(N190="zákl. přenesená",J190,0)</f>
        <v>0</v>
      </c>
      <c r="BH190" s="231">
        <f>IF(N190="sníž. přenesená",J190,0)</f>
        <v>0</v>
      </c>
      <c r="BI190" s="231">
        <f>IF(N190="nulová",J190,0)</f>
        <v>0</v>
      </c>
      <c r="BJ190" s="23" t="s">
        <v>79</v>
      </c>
      <c r="BK190" s="231">
        <f>ROUND(I190*H190,2)</f>
        <v>0</v>
      </c>
      <c r="BL190" s="23" t="s">
        <v>175</v>
      </c>
      <c r="BM190" s="23" t="s">
        <v>1348</v>
      </c>
    </row>
    <row r="191" s="1" customFormat="1" ht="16.5" customHeight="1">
      <c r="B191" s="45"/>
      <c r="C191" s="220" t="s">
        <v>1349</v>
      </c>
      <c r="D191" s="220" t="s">
        <v>170</v>
      </c>
      <c r="E191" s="221" t="s">
        <v>1350</v>
      </c>
      <c r="F191" s="222" t="s">
        <v>1351</v>
      </c>
      <c r="G191" s="223" t="s">
        <v>780</v>
      </c>
      <c r="H191" s="224">
        <v>1</v>
      </c>
      <c r="I191" s="225"/>
      <c r="J191" s="226">
        <f>ROUND(I191*H191,2)</f>
        <v>0</v>
      </c>
      <c r="K191" s="222" t="s">
        <v>21</v>
      </c>
      <c r="L191" s="71"/>
      <c r="M191" s="227" t="s">
        <v>21</v>
      </c>
      <c r="N191" s="228" t="s">
        <v>42</v>
      </c>
      <c r="O191" s="46"/>
      <c r="P191" s="229">
        <f>O191*H191</f>
        <v>0</v>
      </c>
      <c r="Q191" s="229">
        <v>0</v>
      </c>
      <c r="R191" s="229">
        <f>Q191*H191</f>
        <v>0</v>
      </c>
      <c r="S191" s="229">
        <v>0</v>
      </c>
      <c r="T191" s="230">
        <f>S191*H191</f>
        <v>0</v>
      </c>
      <c r="AR191" s="23" t="s">
        <v>175</v>
      </c>
      <c r="AT191" s="23" t="s">
        <v>170</v>
      </c>
      <c r="AU191" s="23" t="s">
        <v>81</v>
      </c>
      <c r="AY191" s="23" t="s">
        <v>168</v>
      </c>
      <c r="BE191" s="231">
        <f>IF(N191="základní",J191,0)</f>
        <v>0</v>
      </c>
      <c r="BF191" s="231">
        <f>IF(N191="snížená",J191,0)</f>
        <v>0</v>
      </c>
      <c r="BG191" s="231">
        <f>IF(N191="zákl. přenesená",J191,0)</f>
        <v>0</v>
      </c>
      <c r="BH191" s="231">
        <f>IF(N191="sníž. přenesená",J191,0)</f>
        <v>0</v>
      </c>
      <c r="BI191" s="231">
        <f>IF(N191="nulová",J191,0)</f>
        <v>0</v>
      </c>
      <c r="BJ191" s="23" t="s">
        <v>79</v>
      </c>
      <c r="BK191" s="231">
        <f>ROUND(I191*H191,2)</f>
        <v>0</v>
      </c>
      <c r="BL191" s="23" t="s">
        <v>175</v>
      </c>
      <c r="BM191" s="23" t="s">
        <v>1352</v>
      </c>
    </row>
    <row r="192" s="1" customFormat="1" ht="16.5" customHeight="1">
      <c r="B192" s="45"/>
      <c r="C192" s="220" t="s">
        <v>1353</v>
      </c>
      <c r="D192" s="220" t="s">
        <v>170</v>
      </c>
      <c r="E192" s="221" t="s">
        <v>1354</v>
      </c>
      <c r="F192" s="222" t="s">
        <v>1355</v>
      </c>
      <c r="G192" s="223" t="s">
        <v>780</v>
      </c>
      <c r="H192" s="224">
        <v>1</v>
      </c>
      <c r="I192" s="225"/>
      <c r="J192" s="226">
        <f>ROUND(I192*H192,2)</f>
        <v>0</v>
      </c>
      <c r="K192" s="222" t="s">
        <v>21</v>
      </c>
      <c r="L192" s="71"/>
      <c r="M192" s="227" t="s">
        <v>21</v>
      </c>
      <c r="N192" s="228" t="s">
        <v>42</v>
      </c>
      <c r="O192" s="46"/>
      <c r="P192" s="229">
        <f>O192*H192</f>
        <v>0</v>
      </c>
      <c r="Q192" s="229">
        <v>0</v>
      </c>
      <c r="R192" s="229">
        <f>Q192*H192</f>
        <v>0</v>
      </c>
      <c r="S192" s="229">
        <v>0</v>
      </c>
      <c r="T192" s="230">
        <f>S192*H192</f>
        <v>0</v>
      </c>
      <c r="AR192" s="23" t="s">
        <v>175</v>
      </c>
      <c r="AT192" s="23" t="s">
        <v>170</v>
      </c>
      <c r="AU192" s="23" t="s">
        <v>81</v>
      </c>
      <c r="AY192" s="23" t="s">
        <v>168</v>
      </c>
      <c r="BE192" s="231">
        <f>IF(N192="základní",J192,0)</f>
        <v>0</v>
      </c>
      <c r="BF192" s="231">
        <f>IF(N192="snížená",J192,0)</f>
        <v>0</v>
      </c>
      <c r="BG192" s="231">
        <f>IF(N192="zákl. přenesená",J192,0)</f>
        <v>0</v>
      </c>
      <c r="BH192" s="231">
        <f>IF(N192="sníž. přenesená",J192,0)</f>
        <v>0</v>
      </c>
      <c r="BI192" s="231">
        <f>IF(N192="nulová",J192,0)</f>
        <v>0</v>
      </c>
      <c r="BJ192" s="23" t="s">
        <v>79</v>
      </c>
      <c r="BK192" s="231">
        <f>ROUND(I192*H192,2)</f>
        <v>0</v>
      </c>
      <c r="BL192" s="23" t="s">
        <v>175</v>
      </c>
      <c r="BM192" s="23" t="s">
        <v>1356</v>
      </c>
    </row>
    <row r="193" s="1" customFormat="1" ht="16.5" customHeight="1">
      <c r="B193" s="45"/>
      <c r="C193" s="220" t="s">
        <v>1357</v>
      </c>
      <c r="D193" s="220" t="s">
        <v>170</v>
      </c>
      <c r="E193" s="221" t="s">
        <v>1358</v>
      </c>
      <c r="F193" s="222" t="s">
        <v>1359</v>
      </c>
      <c r="G193" s="223" t="s">
        <v>780</v>
      </c>
      <c r="H193" s="224">
        <v>1</v>
      </c>
      <c r="I193" s="225"/>
      <c r="J193" s="226">
        <f>ROUND(I193*H193,2)</f>
        <v>0</v>
      </c>
      <c r="K193" s="222" t="s">
        <v>21</v>
      </c>
      <c r="L193" s="71"/>
      <c r="M193" s="227" t="s">
        <v>21</v>
      </c>
      <c r="N193" s="228" t="s">
        <v>42</v>
      </c>
      <c r="O193" s="46"/>
      <c r="P193" s="229">
        <f>O193*H193</f>
        <v>0</v>
      </c>
      <c r="Q193" s="229">
        <v>0</v>
      </c>
      <c r="R193" s="229">
        <f>Q193*H193</f>
        <v>0</v>
      </c>
      <c r="S193" s="229">
        <v>0</v>
      </c>
      <c r="T193" s="230">
        <f>S193*H193</f>
        <v>0</v>
      </c>
      <c r="AR193" s="23" t="s">
        <v>175</v>
      </c>
      <c r="AT193" s="23" t="s">
        <v>170</v>
      </c>
      <c r="AU193" s="23" t="s">
        <v>81</v>
      </c>
      <c r="AY193" s="23" t="s">
        <v>168</v>
      </c>
      <c r="BE193" s="231">
        <f>IF(N193="základní",J193,0)</f>
        <v>0</v>
      </c>
      <c r="BF193" s="231">
        <f>IF(N193="snížená",J193,0)</f>
        <v>0</v>
      </c>
      <c r="BG193" s="231">
        <f>IF(N193="zákl. přenesená",J193,0)</f>
        <v>0</v>
      </c>
      <c r="BH193" s="231">
        <f>IF(N193="sníž. přenesená",J193,0)</f>
        <v>0</v>
      </c>
      <c r="BI193" s="231">
        <f>IF(N193="nulová",J193,0)</f>
        <v>0</v>
      </c>
      <c r="BJ193" s="23" t="s">
        <v>79</v>
      </c>
      <c r="BK193" s="231">
        <f>ROUND(I193*H193,2)</f>
        <v>0</v>
      </c>
      <c r="BL193" s="23" t="s">
        <v>175</v>
      </c>
      <c r="BM193" s="23" t="s">
        <v>1360</v>
      </c>
    </row>
    <row r="194" s="1" customFormat="1" ht="16.5" customHeight="1">
      <c r="B194" s="45"/>
      <c r="C194" s="220" t="s">
        <v>1361</v>
      </c>
      <c r="D194" s="220" t="s">
        <v>170</v>
      </c>
      <c r="E194" s="221" t="s">
        <v>1362</v>
      </c>
      <c r="F194" s="222" t="s">
        <v>1363</v>
      </c>
      <c r="G194" s="223" t="s">
        <v>800</v>
      </c>
      <c r="H194" s="224">
        <v>3</v>
      </c>
      <c r="I194" s="225"/>
      <c r="J194" s="226">
        <f>ROUND(I194*H194,2)</f>
        <v>0</v>
      </c>
      <c r="K194" s="222" t="s">
        <v>21</v>
      </c>
      <c r="L194" s="71"/>
      <c r="M194" s="227" t="s">
        <v>21</v>
      </c>
      <c r="N194" s="228" t="s">
        <v>42</v>
      </c>
      <c r="O194" s="46"/>
      <c r="P194" s="229">
        <f>O194*H194</f>
        <v>0</v>
      </c>
      <c r="Q194" s="229">
        <v>0</v>
      </c>
      <c r="R194" s="229">
        <f>Q194*H194</f>
        <v>0</v>
      </c>
      <c r="S194" s="229">
        <v>0</v>
      </c>
      <c r="T194" s="230">
        <f>S194*H194</f>
        <v>0</v>
      </c>
      <c r="AR194" s="23" t="s">
        <v>175</v>
      </c>
      <c r="AT194" s="23" t="s">
        <v>170</v>
      </c>
      <c r="AU194" s="23" t="s">
        <v>81</v>
      </c>
      <c r="AY194" s="23" t="s">
        <v>168</v>
      </c>
      <c r="BE194" s="231">
        <f>IF(N194="základní",J194,0)</f>
        <v>0</v>
      </c>
      <c r="BF194" s="231">
        <f>IF(N194="snížená",J194,0)</f>
        <v>0</v>
      </c>
      <c r="BG194" s="231">
        <f>IF(N194="zákl. přenesená",J194,0)</f>
        <v>0</v>
      </c>
      <c r="BH194" s="231">
        <f>IF(N194="sníž. přenesená",J194,0)</f>
        <v>0</v>
      </c>
      <c r="BI194" s="231">
        <f>IF(N194="nulová",J194,0)</f>
        <v>0</v>
      </c>
      <c r="BJ194" s="23" t="s">
        <v>79</v>
      </c>
      <c r="BK194" s="231">
        <f>ROUND(I194*H194,2)</f>
        <v>0</v>
      </c>
      <c r="BL194" s="23" t="s">
        <v>175</v>
      </c>
      <c r="BM194" s="23" t="s">
        <v>1364</v>
      </c>
    </row>
    <row r="195" s="1" customFormat="1" ht="16.5" customHeight="1">
      <c r="B195" s="45"/>
      <c r="C195" s="220" t="s">
        <v>1365</v>
      </c>
      <c r="D195" s="220" t="s">
        <v>170</v>
      </c>
      <c r="E195" s="221" t="s">
        <v>1366</v>
      </c>
      <c r="F195" s="222" t="s">
        <v>1367</v>
      </c>
      <c r="G195" s="223" t="s">
        <v>800</v>
      </c>
      <c r="H195" s="224">
        <v>2</v>
      </c>
      <c r="I195" s="225"/>
      <c r="J195" s="226">
        <f>ROUND(I195*H195,2)</f>
        <v>0</v>
      </c>
      <c r="K195" s="222" t="s">
        <v>21</v>
      </c>
      <c r="L195" s="71"/>
      <c r="M195" s="227" t="s">
        <v>21</v>
      </c>
      <c r="N195" s="228" t="s">
        <v>42</v>
      </c>
      <c r="O195" s="46"/>
      <c r="P195" s="229">
        <f>O195*H195</f>
        <v>0</v>
      </c>
      <c r="Q195" s="229">
        <v>0</v>
      </c>
      <c r="R195" s="229">
        <f>Q195*H195</f>
        <v>0</v>
      </c>
      <c r="S195" s="229">
        <v>0</v>
      </c>
      <c r="T195" s="230">
        <f>S195*H195</f>
        <v>0</v>
      </c>
      <c r="AR195" s="23" t="s">
        <v>175</v>
      </c>
      <c r="AT195" s="23" t="s">
        <v>170</v>
      </c>
      <c r="AU195" s="23" t="s">
        <v>81</v>
      </c>
      <c r="AY195" s="23" t="s">
        <v>168</v>
      </c>
      <c r="BE195" s="231">
        <f>IF(N195="základní",J195,0)</f>
        <v>0</v>
      </c>
      <c r="BF195" s="231">
        <f>IF(N195="snížená",J195,0)</f>
        <v>0</v>
      </c>
      <c r="BG195" s="231">
        <f>IF(N195="zákl. přenesená",J195,0)</f>
        <v>0</v>
      </c>
      <c r="BH195" s="231">
        <f>IF(N195="sníž. přenesená",J195,0)</f>
        <v>0</v>
      </c>
      <c r="BI195" s="231">
        <f>IF(N195="nulová",J195,0)</f>
        <v>0</v>
      </c>
      <c r="BJ195" s="23" t="s">
        <v>79</v>
      </c>
      <c r="BK195" s="231">
        <f>ROUND(I195*H195,2)</f>
        <v>0</v>
      </c>
      <c r="BL195" s="23" t="s">
        <v>175</v>
      </c>
      <c r="BM195" s="23" t="s">
        <v>1368</v>
      </c>
    </row>
    <row r="196" s="1" customFormat="1" ht="16.5" customHeight="1">
      <c r="B196" s="45"/>
      <c r="C196" s="220" t="s">
        <v>1369</v>
      </c>
      <c r="D196" s="220" t="s">
        <v>170</v>
      </c>
      <c r="E196" s="221" t="s">
        <v>1370</v>
      </c>
      <c r="F196" s="222" t="s">
        <v>1371</v>
      </c>
      <c r="G196" s="223" t="s">
        <v>800</v>
      </c>
      <c r="H196" s="224">
        <v>1</v>
      </c>
      <c r="I196" s="225"/>
      <c r="J196" s="226">
        <f>ROUND(I196*H196,2)</f>
        <v>0</v>
      </c>
      <c r="K196" s="222" t="s">
        <v>21</v>
      </c>
      <c r="L196" s="71"/>
      <c r="M196" s="227" t="s">
        <v>21</v>
      </c>
      <c r="N196" s="228" t="s">
        <v>42</v>
      </c>
      <c r="O196" s="46"/>
      <c r="P196" s="229">
        <f>O196*H196</f>
        <v>0</v>
      </c>
      <c r="Q196" s="229">
        <v>0</v>
      </c>
      <c r="R196" s="229">
        <f>Q196*H196</f>
        <v>0</v>
      </c>
      <c r="S196" s="229">
        <v>0</v>
      </c>
      <c r="T196" s="230">
        <f>S196*H196</f>
        <v>0</v>
      </c>
      <c r="AR196" s="23" t="s">
        <v>175</v>
      </c>
      <c r="AT196" s="23" t="s">
        <v>170</v>
      </c>
      <c r="AU196" s="23" t="s">
        <v>81</v>
      </c>
      <c r="AY196" s="23" t="s">
        <v>168</v>
      </c>
      <c r="BE196" s="231">
        <f>IF(N196="základní",J196,0)</f>
        <v>0</v>
      </c>
      <c r="BF196" s="231">
        <f>IF(N196="snížená",J196,0)</f>
        <v>0</v>
      </c>
      <c r="BG196" s="231">
        <f>IF(N196="zákl. přenesená",J196,0)</f>
        <v>0</v>
      </c>
      <c r="BH196" s="231">
        <f>IF(N196="sníž. přenesená",J196,0)</f>
        <v>0</v>
      </c>
      <c r="BI196" s="231">
        <f>IF(N196="nulová",J196,0)</f>
        <v>0</v>
      </c>
      <c r="BJ196" s="23" t="s">
        <v>79</v>
      </c>
      <c r="BK196" s="231">
        <f>ROUND(I196*H196,2)</f>
        <v>0</v>
      </c>
      <c r="BL196" s="23" t="s">
        <v>175</v>
      </c>
      <c r="BM196" s="23" t="s">
        <v>1372</v>
      </c>
    </row>
    <row r="197" s="1" customFormat="1" ht="16.5" customHeight="1">
      <c r="B197" s="45"/>
      <c r="C197" s="220" t="s">
        <v>1373</v>
      </c>
      <c r="D197" s="220" t="s">
        <v>170</v>
      </c>
      <c r="E197" s="221" t="s">
        <v>1374</v>
      </c>
      <c r="F197" s="222" t="s">
        <v>1375</v>
      </c>
      <c r="G197" s="223" t="s">
        <v>800</v>
      </c>
      <c r="H197" s="224">
        <v>2</v>
      </c>
      <c r="I197" s="225"/>
      <c r="J197" s="226">
        <f>ROUND(I197*H197,2)</f>
        <v>0</v>
      </c>
      <c r="K197" s="222" t="s">
        <v>21</v>
      </c>
      <c r="L197" s="71"/>
      <c r="M197" s="227" t="s">
        <v>21</v>
      </c>
      <c r="N197" s="228" t="s">
        <v>42</v>
      </c>
      <c r="O197" s="46"/>
      <c r="P197" s="229">
        <f>O197*H197</f>
        <v>0</v>
      </c>
      <c r="Q197" s="229">
        <v>0</v>
      </c>
      <c r="R197" s="229">
        <f>Q197*H197</f>
        <v>0</v>
      </c>
      <c r="S197" s="229">
        <v>0</v>
      </c>
      <c r="T197" s="230">
        <f>S197*H197</f>
        <v>0</v>
      </c>
      <c r="AR197" s="23" t="s">
        <v>175</v>
      </c>
      <c r="AT197" s="23" t="s">
        <v>170</v>
      </c>
      <c r="AU197" s="23" t="s">
        <v>81</v>
      </c>
      <c r="AY197" s="23" t="s">
        <v>168</v>
      </c>
      <c r="BE197" s="231">
        <f>IF(N197="základní",J197,0)</f>
        <v>0</v>
      </c>
      <c r="BF197" s="231">
        <f>IF(N197="snížená",J197,0)</f>
        <v>0</v>
      </c>
      <c r="BG197" s="231">
        <f>IF(N197="zákl. přenesená",J197,0)</f>
        <v>0</v>
      </c>
      <c r="BH197" s="231">
        <f>IF(N197="sníž. přenesená",J197,0)</f>
        <v>0</v>
      </c>
      <c r="BI197" s="231">
        <f>IF(N197="nulová",J197,0)</f>
        <v>0</v>
      </c>
      <c r="BJ197" s="23" t="s">
        <v>79</v>
      </c>
      <c r="BK197" s="231">
        <f>ROUND(I197*H197,2)</f>
        <v>0</v>
      </c>
      <c r="BL197" s="23" t="s">
        <v>175</v>
      </c>
      <c r="BM197" s="23" t="s">
        <v>1376</v>
      </c>
    </row>
    <row r="198" s="10" customFormat="1" ht="29.88" customHeight="1">
      <c r="B198" s="204"/>
      <c r="C198" s="205"/>
      <c r="D198" s="206" t="s">
        <v>70</v>
      </c>
      <c r="E198" s="218" t="s">
        <v>208</v>
      </c>
      <c r="F198" s="218" t="s">
        <v>1377</v>
      </c>
      <c r="G198" s="205"/>
      <c r="H198" s="205"/>
      <c r="I198" s="208"/>
      <c r="J198" s="219">
        <f>BK198</f>
        <v>0</v>
      </c>
      <c r="K198" s="205"/>
      <c r="L198" s="210"/>
      <c r="M198" s="211"/>
      <c r="N198" s="212"/>
      <c r="O198" s="212"/>
      <c r="P198" s="213">
        <f>SUM(P199:P210)</f>
        <v>0</v>
      </c>
      <c r="Q198" s="212"/>
      <c r="R198" s="213">
        <f>SUM(R199:R210)</f>
        <v>0</v>
      </c>
      <c r="S198" s="212"/>
      <c r="T198" s="214">
        <f>SUM(T199:T210)</f>
        <v>0</v>
      </c>
      <c r="AR198" s="215" t="s">
        <v>79</v>
      </c>
      <c r="AT198" s="216" t="s">
        <v>70</v>
      </c>
      <c r="AU198" s="216" t="s">
        <v>79</v>
      </c>
      <c r="AY198" s="215" t="s">
        <v>168</v>
      </c>
      <c r="BK198" s="217">
        <f>SUM(BK199:BK210)</f>
        <v>0</v>
      </c>
    </row>
    <row r="199" s="1" customFormat="1" ht="16.5" customHeight="1">
      <c r="B199" s="45"/>
      <c r="C199" s="220" t="s">
        <v>1378</v>
      </c>
      <c r="D199" s="220" t="s">
        <v>170</v>
      </c>
      <c r="E199" s="221" t="s">
        <v>1379</v>
      </c>
      <c r="F199" s="222" t="s">
        <v>1380</v>
      </c>
      <c r="G199" s="223" t="s">
        <v>195</v>
      </c>
      <c r="H199" s="224">
        <v>40</v>
      </c>
      <c r="I199" s="225"/>
      <c r="J199" s="226">
        <f>ROUND(I199*H199,2)</f>
        <v>0</v>
      </c>
      <c r="K199" s="222" t="s">
        <v>21</v>
      </c>
      <c r="L199" s="71"/>
      <c r="M199" s="227" t="s">
        <v>21</v>
      </c>
      <c r="N199" s="228" t="s">
        <v>42</v>
      </c>
      <c r="O199" s="46"/>
      <c r="P199" s="229">
        <f>O199*H199</f>
        <v>0</v>
      </c>
      <c r="Q199" s="229">
        <v>0</v>
      </c>
      <c r="R199" s="229">
        <f>Q199*H199</f>
        <v>0</v>
      </c>
      <c r="S199" s="229">
        <v>0</v>
      </c>
      <c r="T199" s="230">
        <f>S199*H199</f>
        <v>0</v>
      </c>
      <c r="AR199" s="23" t="s">
        <v>175</v>
      </c>
      <c r="AT199" s="23" t="s">
        <v>170</v>
      </c>
      <c r="AU199" s="23" t="s">
        <v>81</v>
      </c>
      <c r="AY199" s="23" t="s">
        <v>168</v>
      </c>
      <c r="BE199" s="231">
        <f>IF(N199="základní",J199,0)</f>
        <v>0</v>
      </c>
      <c r="BF199" s="231">
        <f>IF(N199="snížená",J199,0)</f>
        <v>0</v>
      </c>
      <c r="BG199" s="231">
        <f>IF(N199="zákl. přenesená",J199,0)</f>
        <v>0</v>
      </c>
      <c r="BH199" s="231">
        <f>IF(N199="sníž. přenesená",J199,0)</f>
        <v>0</v>
      </c>
      <c r="BI199" s="231">
        <f>IF(N199="nulová",J199,0)</f>
        <v>0</v>
      </c>
      <c r="BJ199" s="23" t="s">
        <v>79</v>
      </c>
      <c r="BK199" s="231">
        <f>ROUND(I199*H199,2)</f>
        <v>0</v>
      </c>
      <c r="BL199" s="23" t="s">
        <v>175</v>
      </c>
      <c r="BM199" s="23" t="s">
        <v>1381</v>
      </c>
    </row>
    <row r="200" s="1" customFormat="1" ht="16.5" customHeight="1">
      <c r="B200" s="45"/>
      <c r="C200" s="220" t="s">
        <v>1382</v>
      </c>
      <c r="D200" s="220" t="s">
        <v>170</v>
      </c>
      <c r="E200" s="221" t="s">
        <v>1383</v>
      </c>
      <c r="F200" s="222" t="s">
        <v>1384</v>
      </c>
      <c r="G200" s="223" t="s">
        <v>800</v>
      </c>
      <c r="H200" s="224">
        <v>6</v>
      </c>
      <c r="I200" s="225"/>
      <c r="J200" s="226">
        <f>ROUND(I200*H200,2)</f>
        <v>0</v>
      </c>
      <c r="K200" s="222" t="s">
        <v>21</v>
      </c>
      <c r="L200" s="71"/>
      <c r="M200" s="227" t="s">
        <v>21</v>
      </c>
      <c r="N200" s="228" t="s">
        <v>42</v>
      </c>
      <c r="O200" s="46"/>
      <c r="P200" s="229">
        <f>O200*H200</f>
        <v>0</v>
      </c>
      <c r="Q200" s="229">
        <v>0</v>
      </c>
      <c r="R200" s="229">
        <f>Q200*H200</f>
        <v>0</v>
      </c>
      <c r="S200" s="229">
        <v>0</v>
      </c>
      <c r="T200" s="230">
        <f>S200*H200</f>
        <v>0</v>
      </c>
      <c r="AR200" s="23" t="s">
        <v>175</v>
      </c>
      <c r="AT200" s="23" t="s">
        <v>170</v>
      </c>
      <c r="AU200" s="23" t="s">
        <v>81</v>
      </c>
      <c r="AY200" s="23" t="s">
        <v>168</v>
      </c>
      <c r="BE200" s="231">
        <f>IF(N200="základní",J200,0)</f>
        <v>0</v>
      </c>
      <c r="BF200" s="231">
        <f>IF(N200="snížená",J200,0)</f>
        <v>0</v>
      </c>
      <c r="BG200" s="231">
        <f>IF(N200="zákl. přenesená",J200,0)</f>
        <v>0</v>
      </c>
      <c r="BH200" s="231">
        <f>IF(N200="sníž. přenesená",J200,0)</f>
        <v>0</v>
      </c>
      <c r="BI200" s="231">
        <f>IF(N200="nulová",J200,0)</f>
        <v>0</v>
      </c>
      <c r="BJ200" s="23" t="s">
        <v>79</v>
      </c>
      <c r="BK200" s="231">
        <f>ROUND(I200*H200,2)</f>
        <v>0</v>
      </c>
      <c r="BL200" s="23" t="s">
        <v>175</v>
      </c>
      <c r="BM200" s="23" t="s">
        <v>1385</v>
      </c>
    </row>
    <row r="201" s="1" customFormat="1" ht="16.5" customHeight="1">
      <c r="B201" s="45"/>
      <c r="C201" s="220" t="s">
        <v>1386</v>
      </c>
      <c r="D201" s="220" t="s">
        <v>170</v>
      </c>
      <c r="E201" s="221" t="s">
        <v>1387</v>
      </c>
      <c r="F201" s="222" t="s">
        <v>1388</v>
      </c>
      <c r="G201" s="223" t="s">
        <v>800</v>
      </c>
      <c r="H201" s="224">
        <v>3</v>
      </c>
      <c r="I201" s="225"/>
      <c r="J201" s="226">
        <f>ROUND(I201*H201,2)</f>
        <v>0</v>
      </c>
      <c r="K201" s="222" t="s">
        <v>21</v>
      </c>
      <c r="L201" s="71"/>
      <c r="M201" s="227" t="s">
        <v>21</v>
      </c>
      <c r="N201" s="228" t="s">
        <v>42</v>
      </c>
      <c r="O201" s="46"/>
      <c r="P201" s="229">
        <f>O201*H201</f>
        <v>0</v>
      </c>
      <c r="Q201" s="229">
        <v>0</v>
      </c>
      <c r="R201" s="229">
        <f>Q201*H201</f>
        <v>0</v>
      </c>
      <c r="S201" s="229">
        <v>0</v>
      </c>
      <c r="T201" s="230">
        <f>S201*H201</f>
        <v>0</v>
      </c>
      <c r="AR201" s="23" t="s">
        <v>175</v>
      </c>
      <c r="AT201" s="23" t="s">
        <v>170</v>
      </c>
      <c r="AU201" s="23" t="s">
        <v>81</v>
      </c>
      <c r="AY201" s="23" t="s">
        <v>168</v>
      </c>
      <c r="BE201" s="231">
        <f>IF(N201="základní",J201,0)</f>
        <v>0</v>
      </c>
      <c r="BF201" s="231">
        <f>IF(N201="snížená",J201,0)</f>
        <v>0</v>
      </c>
      <c r="BG201" s="231">
        <f>IF(N201="zákl. přenesená",J201,0)</f>
        <v>0</v>
      </c>
      <c r="BH201" s="231">
        <f>IF(N201="sníž. přenesená",J201,0)</f>
        <v>0</v>
      </c>
      <c r="BI201" s="231">
        <f>IF(N201="nulová",J201,0)</f>
        <v>0</v>
      </c>
      <c r="BJ201" s="23" t="s">
        <v>79</v>
      </c>
      <c r="BK201" s="231">
        <f>ROUND(I201*H201,2)</f>
        <v>0</v>
      </c>
      <c r="BL201" s="23" t="s">
        <v>175</v>
      </c>
      <c r="BM201" s="23" t="s">
        <v>1389</v>
      </c>
    </row>
    <row r="202" s="1" customFormat="1" ht="16.5" customHeight="1">
      <c r="B202" s="45"/>
      <c r="C202" s="220" t="s">
        <v>1390</v>
      </c>
      <c r="D202" s="220" t="s">
        <v>170</v>
      </c>
      <c r="E202" s="221" t="s">
        <v>1391</v>
      </c>
      <c r="F202" s="222" t="s">
        <v>1392</v>
      </c>
      <c r="G202" s="223" t="s">
        <v>800</v>
      </c>
      <c r="H202" s="224">
        <v>2</v>
      </c>
      <c r="I202" s="225"/>
      <c r="J202" s="226">
        <f>ROUND(I202*H202,2)</f>
        <v>0</v>
      </c>
      <c r="K202" s="222" t="s">
        <v>21</v>
      </c>
      <c r="L202" s="71"/>
      <c r="M202" s="227" t="s">
        <v>21</v>
      </c>
      <c r="N202" s="228" t="s">
        <v>42</v>
      </c>
      <c r="O202" s="46"/>
      <c r="P202" s="229">
        <f>O202*H202</f>
        <v>0</v>
      </c>
      <c r="Q202" s="229">
        <v>0</v>
      </c>
      <c r="R202" s="229">
        <f>Q202*H202</f>
        <v>0</v>
      </c>
      <c r="S202" s="229">
        <v>0</v>
      </c>
      <c r="T202" s="230">
        <f>S202*H202</f>
        <v>0</v>
      </c>
      <c r="AR202" s="23" t="s">
        <v>175</v>
      </c>
      <c r="AT202" s="23" t="s">
        <v>170</v>
      </c>
      <c r="AU202" s="23" t="s">
        <v>81</v>
      </c>
      <c r="AY202" s="23" t="s">
        <v>168</v>
      </c>
      <c r="BE202" s="231">
        <f>IF(N202="základní",J202,0)</f>
        <v>0</v>
      </c>
      <c r="BF202" s="231">
        <f>IF(N202="snížená",J202,0)</f>
        <v>0</v>
      </c>
      <c r="BG202" s="231">
        <f>IF(N202="zákl. přenesená",J202,0)</f>
        <v>0</v>
      </c>
      <c r="BH202" s="231">
        <f>IF(N202="sníž. přenesená",J202,0)</f>
        <v>0</v>
      </c>
      <c r="BI202" s="231">
        <f>IF(N202="nulová",J202,0)</f>
        <v>0</v>
      </c>
      <c r="BJ202" s="23" t="s">
        <v>79</v>
      </c>
      <c r="BK202" s="231">
        <f>ROUND(I202*H202,2)</f>
        <v>0</v>
      </c>
      <c r="BL202" s="23" t="s">
        <v>175</v>
      </c>
      <c r="BM202" s="23" t="s">
        <v>1393</v>
      </c>
    </row>
    <row r="203" s="1" customFormat="1" ht="16.5" customHeight="1">
      <c r="B203" s="45"/>
      <c r="C203" s="220" t="s">
        <v>1394</v>
      </c>
      <c r="D203" s="220" t="s">
        <v>170</v>
      </c>
      <c r="E203" s="221" t="s">
        <v>1395</v>
      </c>
      <c r="F203" s="222" t="s">
        <v>1396</v>
      </c>
      <c r="G203" s="223" t="s">
        <v>800</v>
      </c>
      <c r="H203" s="224">
        <v>2</v>
      </c>
      <c r="I203" s="225"/>
      <c r="J203" s="226">
        <f>ROUND(I203*H203,2)</f>
        <v>0</v>
      </c>
      <c r="K203" s="222" t="s">
        <v>21</v>
      </c>
      <c r="L203" s="71"/>
      <c r="M203" s="227" t="s">
        <v>21</v>
      </c>
      <c r="N203" s="228" t="s">
        <v>42</v>
      </c>
      <c r="O203" s="46"/>
      <c r="P203" s="229">
        <f>O203*H203</f>
        <v>0</v>
      </c>
      <c r="Q203" s="229">
        <v>0</v>
      </c>
      <c r="R203" s="229">
        <f>Q203*H203</f>
        <v>0</v>
      </c>
      <c r="S203" s="229">
        <v>0</v>
      </c>
      <c r="T203" s="230">
        <f>S203*H203</f>
        <v>0</v>
      </c>
      <c r="AR203" s="23" t="s">
        <v>175</v>
      </c>
      <c r="AT203" s="23" t="s">
        <v>170</v>
      </c>
      <c r="AU203" s="23" t="s">
        <v>81</v>
      </c>
      <c r="AY203" s="23" t="s">
        <v>168</v>
      </c>
      <c r="BE203" s="231">
        <f>IF(N203="základní",J203,0)</f>
        <v>0</v>
      </c>
      <c r="BF203" s="231">
        <f>IF(N203="snížená",J203,0)</f>
        <v>0</v>
      </c>
      <c r="BG203" s="231">
        <f>IF(N203="zákl. přenesená",J203,0)</f>
        <v>0</v>
      </c>
      <c r="BH203" s="231">
        <f>IF(N203="sníž. přenesená",J203,0)</f>
        <v>0</v>
      </c>
      <c r="BI203" s="231">
        <f>IF(N203="nulová",J203,0)</f>
        <v>0</v>
      </c>
      <c r="BJ203" s="23" t="s">
        <v>79</v>
      </c>
      <c r="BK203" s="231">
        <f>ROUND(I203*H203,2)</f>
        <v>0</v>
      </c>
      <c r="BL203" s="23" t="s">
        <v>175</v>
      </c>
      <c r="BM203" s="23" t="s">
        <v>1397</v>
      </c>
    </row>
    <row r="204" s="1" customFormat="1" ht="16.5" customHeight="1">
      <c r="B204" s="45"/>
      <c r="C204" s="220" t="s">
        <v>1398</v>
      </c>
      <c r="D204" s="220" t="s">
        <v>170</v>
      </c>
      <c r="E204" s="221" t="s">
        <v>1399</v>
      </c>
      <c r="F204" s="222" t="s">
        <v>1400</v>
      </c>
      <c r="G204" s="223" t="s">
        <v>195</v>
      </c>
      <c r="H204" s="224">
        <v>15</v>
      </c>
      <c r="I204" s="225"/>
      <c r="J204" s="226">
        <f>ROUND(I204*H204,2)</f>
        <v>0</v>
      </c>
      <c r="K204" s="222" t="s">
        <v>21</v>
      </c>
      <c r="L204" s="71"/>
      <c r="M204" s="227" t="s">
        <v>21</v>
      </c>
      <c r="N204" s="228" t="s">
        <v>42</v>
      </c>
      <c r="O204" s="46"/>
      <c r="P204" s="229">
        <f>O204*H204</f>
        <v>0</v>
      </c>
      <c r="Q204" s="229">
        <v>0</v>
      </c>
      <c r="R204" s="229">
        <f>Q204*H204</f>
        <v>0</v>
      </c>
      <c r="S204" s="229">
        <v>0</v>
      </c>
      <c r="T204" s="230">
        <f>S204*H204</f>
        <v>0</v>
      </c>
      <c r="AR204" s="23" t="s">
        <v>175</v>
      </c>
      <c r="AT204" s="23" t="s">
        <v>170</v>
      </c>
      <c r="AU204" s="23" t="s">
        <v>81</v>
      </c>
      <c r="AY204" s="23" t="s">
        <v>168</v>
      </c>
      <c r="BE204" s="231">
        <f>IF(N204="základní",J204,0)</f>
        <v>0</v>
      </c>
      <c r="BF204" s="231">
        <f>IF(N204="snížená",J204,0)</f>
        <v>0</v>
      </c>
      <c r="BG204" s="231">
        <f>IF(N204="zákl. přenesená",J204,0)</f>
        <v>0</v>
      </c>
      <c r="BH204" s="231">
        <f>IF(N204="sníž. přenesená",J204,0)</f>
        <v>0</v>
      </c>
      <c r="BI204" s="231">
        <f>IF(N204="nulová",J204,0)</f>
        <v>0</v>
      </c>
      <c r="BJ204" s="23" t="s">
        <v>79</v>
      </c>
      <c r="BK204" s="231">
        <f>ROUND(I204*H204,2)</f>
        <v>0</v>
      </c>
      <c r="BL204" s="23" t="s">
        <v>175</v>
      </c>
      <c r="BM204" s="23" t="s">
        <v>1401</v>
      </c>
    </row>
    <row r="205" s="1" customFormat="1" ht="16.5" customHeight="1">
      <c r="B205" s="45"/>
      <c r="C205" s="220" t="s">
        <v>1402</v>
      </c>
      <c r="D205" s="220" t="s">
        <v>170</v>
      </c>
      <c r="E205" s="221" t="s">
        <v>1403</v>
      </c>
      <c r="F205" s="222" t="s">
        <v>1404</v>
      </c>
      <c r="G205" s="223" t="s">
        <v>195</v>
      </c>
      <c r="H205" s="224">
        <v>50</v>
      </c>
      <c r="I205" s="225"/>
      <c r="J205" s="226">
        <f>ROUND(I205*H205,2)</f>
        <v>0</v>
      </c>
      <c r="K205" s="222" t="s">
        <v>21</v>
      </c>
      <c r="L205" s="71"/>
      <c r="M205" s="227" t="s">
        <v>21</v>
      </c>
      <c r="N205" s="228" t="s">
        <v>42</v>
      </c>
      <c r="O205" s="46"/>
      <c r="P205" s="229">
        <f>O205*H205</f>
        <v>0</v>
      </c>
      <c r="Q205" s="229">
        <v>0</v>
      </c>
      <c r="R205" s="229">
        <f>Q205*H205</f>
        <v>0</v>
      </c>
      <c r="S205" s="229">
        <v>0</v>
      </c>
      <c r="T205" s="230">
        <f>S205*H205</f>
        <v>0</v>
      </c>
      <c r="AR205" s="23" t="s">
        <v>175</v>
      </c>
      <c r="AT205" s="23" t="s">
        <v>170</v>
      </c>
      <c r="AU205" s="23" t="s">
        <v>81</v>
      </c>
      <c r="AY205" s="23" t="s">
        <v>168</v>
      </c>
      <c r="BE205" s="231">
        <f>IF(N205="základní",J205,0)</f>
        <v>0</v>
      </c>
      <c r="BF205" s="231">
        <f>IF(N205="snížená",J205,0)</f>
        <v>0</v>
      </c>
      <c r="BG205" s="231">
        <f>IF(N205="zákl. přenesená",J205,0)</f>
        <v>0</v>
      </c>
      <c r="BH205" s="231">
        <f>IF(N205="sníž. přenesená",J205,0)</f>
        <v>0</v>
      </c>
      <c r="BI205" s="231">
        <f>IF(N205="nulová",J205,0)</f>
        <v>0</v>
      </c>
      <c r="BJ205" s="23" t="s">
        <v>79</v>
      </c>
      <c r="BK205" s="231">
        <f>ROUND(I205*H205,2)</f>
        <v>0</v>
      </c>
      <c r="BL205" s="23" t="s">
        <v>175</v>
      </c>
      <c r="BM205" s="23" t="s">
        <v>1405</v>
      </c>
    </row>
    <row r="206" s="1" customFormat="1" ht="16.5" customHeight="1">
      <c r="B206" s="45"/>
      <c r="C206" s="220" t="s">
        <v>1406</v>
      </c>
      <c r="D206" s="220" t="s">
        <v>170</v>
      </c>
      <c r="E206" s="221" t="s">
        <v>1407</v>
      </c>
      <c r="F206" s="222" t="s">
        <v>1408</v>
      </c>
      <c r="G206" s="223" t="s">
        <v>800</v>
      </c>
      <c r="H206" s="224">
        <v>1</v>
      </c>
      <c r="I206" s="225"/>
      <c r="J206" s="226">
        <f>ROUND(I206*H206,2)</f>
        <v>0</v>
      </c>
      <c r="K206" s="222" t="s">
        <v>21</v>
      </c>
      <c r="L206" s="71"/>
      <c r="M206" s="227" t="s">
        <v>21</v>
      </c>
      <c r="N206" s="228" t="s">
        <v>42</v>
      </c>
      <c r="O206" s="46"/>
      <c r="P206" s="229">
        <f>O206*H206</f>
        <v>0</v>
      </c>
      <c r="Q206" s="229">
        <v>0</v>
      </c>
      <c r="R206" s="229">
        <f>Q206*H206</f>
        <v>0</v>
      </c>
      <c r="S206" s="229">
        <v>0</v>
      </c>
      <c r="T206" s="230">
        <f>S206*H206</f>
        <v>0</v>
      </c>
      <c r="AR206" s="23" t="s">
        <v>175</v>
      </c>
      <c r="AT206" s="23" t="s">
        <v>170</v>
      </c>
      <c r="AU206" s="23" t="s">
        <v>81</v>
      </c>
      <c r="AY206" s="23" t="s">
        <v>168</v>
      </c>
      <c r="BE206" s="231">
        <f>IF(N206="základní",J206,0)</f>
        <v>0</v>
      </c>
      <c r="BF206" s="231">
        <f>IF(N206="snížená",J206,0)</f>
        <v>0</v>
      </c>
      <c r="BG206" s="231">
        <f>IF(N206="zákl. přenesená",J206,0)</f>
        <v>0</v>
      </c>
      <c r="BH206" s="231">
        <f>IF(N206="sníž. přenesená",J206,0)</f>
        <v>0</v>
      </c>
      <c r="BI206" s="231">
        <f>IF(N206="nulová",J206,0)</f>
        <v>0</v>
      </c>
      <c r="BJ206" s="23" t="s">
        <v>79</v>
      </c>
      <c r="BK206" s="231">
        <f>ROUND(I206*H206,2)</f>
        <v>0</v>
      </c>
      <c r="BL206" s="23" t="s">
        <v>175</v>
      </c>
      <c r="BM206" s="23" t="s">
        <v>1409</v>
      </c>
    </row>
    <row r="207" s="1" customFormat="1" ht="16.5" customHeight="1">
      <c r="B207" s="45"/>
      <c r="C207" s="220" t="s">
        <v>1410</v>
      </c>
      <c r="D207" s="220" t="s">
        <v>170</v>
      </c>
      <c r="E207" s="221" t="s">
        <v>1411</v>
      </c>
      <c r="F207" s="222" t="s">
        <v>1412</v>
      </c>
      <c r="G207" s="223" t="s">
        <v>800</v>
      </c>
      <c r="H207" s="224">
        <v>1</v>
      </c>
      <c r="I207" s="225"/>
      <c r="J207" s="226">
        <f>ROUND(I207*H207,2)</f>
        <v>0</v>
      </c>
      <c r="K207" s="222" t="s">
        <v>21</v>
      </c>
      <c r="L207" s="71"/>
      <c r="M207" s="227" t="s">
        <v>21</v>
      </c>
      <c r="N207" s="228" t="s">
        <v>42</v>
      </c>
      <c r="O207" s="46"/>
      <c r="P207" s="229">
        <f>O207*H207</f>
        <v>0</v>
      </c>
      <c r="Q207" s="229">
        <v>0</v>
      </c>
      <c r="R207" s="229">
        <f>Q207*H207</f>
        <v>0</v>
      </c>
      <c r="S207" s="229">
        <v>0</v>
      </c>
      <c r="T207" s="230">
        <f>S207*H207</f>
        <v>0</v>
      </c>
      <c r="AR207" s="23" t="s">
        <v>175</v>
      </c>
      <c r="AT207" s="23" t="s">
        <v>170</v>
      </c>
      <c r="AU207" s="23" t="s">
        <v>81</v>
      </c>
      <c r="AY207" s="23" t="s">
        <v>168</v>
      </c>
      <c r="BE207" s="231">
        <f>IF(N207="základní",J207,0)</f>
        <v>0</v>
      </c>
      <c r="BF207" s="231">
        <f>IF(N207="snížená",J207,0)</f>
        <v>0</v>
      </c>
      <c r="BG207" s="231">
        <f>IF(N207="zákl. přenesená",J207,0)</f>
        <v>0</v>
      </c>
      <c r="BH207" s="231">
        <f>IF(N207="sníž. přenesená",J207,0)</f>
        <v>0</v>
      </c>
      <c r="BI207" s="231">
        <f>IF(N207="nulová",J207,0)</f>
        <v>0</v>
      </c>
      <c r="BJ207" s="23" t="s">
        <v>79</v>
      </c>
      <c r="BK207" s="231">
        <f>ROUND(I207*H207,2)</f>
        <v>0</v>
      </c>
      <c r="BL207" s="23" t="s">
        <v>175</v>
      </c>
      <c r="BM207" s="23" t="s">
        <v>1413</v>
      </c>
    </row>
    <row r="208" s="1" customFormat="1" ht="16.5" customHeight="1">
      <c r="B208" s="45"/>
      <c r="C208" s="220" t="s">
        <v>1414</v>
      </c>
      <c r="D208" s="220" t="s">
        <v>170</v>
      </c>
      <c r="E208" s="221" t="s">
        <v>1415</v>
      </c>
      <c r="F208" s="222" t="s">
        <v>1416</v>
      </c>
      <c r="G208" s="223" t="s">
        <v>800</v>
      </c>
      <c r="H208" s="224">
        <v>30</v>
      </c>
      <c r="I208" s="225"/>
      <c r="J208" s="226">
        <f>ROUND(I208*H208,2)</f>
        <v>0</v>
      </c>
      <c r="K208" s="222" t="s">
        <v>21</v>
      </c>
      <c r="L208" s="71"/>
      <c r="M208" s="227" t="s">
        <v>21</v>
      </c>
      <c r="N208" s="228" t="s">
        <v>42</v>
      </c>
      <c r="O208" s="46"/>
      <c r="P208" s="229">
        <f>O208*H208</f>
        <v>0</v>
      </c>
      <c r="Q208" s="229">
        <v>0</v>
      </c>
      <c r="R208" s="229">
        <f>Q208*H208</f>
        <v>0</v>
      </c>
      <c r="S208" s="229">
        <v>0</v>
      </c>
      <c r="T208" s="230">
        <f>S208*H208</f>
        <v>0</v>
      </c>
      <c r="AR208" s="23" t="s">
        <v>175</v>
      </c>
      <c r="AT208" s="23" t="s">
        <v>170</v>
      </c>
      <c r="AU208" s="23" t="s">
        <v>81</v>
      </c>
      <c r="AY208" s="23" t="s">
        <v>168</v>
      </c>
      <c r="BE208" s="231">
        <f>IF(N208="základní",J208,0)</f>
        <v>0</v>
      </c>
      <c r="BF208" s="231">
        <f>IF(N208="snížená",J208,0)</f>
        <v>0</v>
      </c>
      <c r="BG208" s="231">
        <f>IF(N208="zákl. přenesená",J208,0)</f>
        <v>0</v>
      </c>
      <c r="BH208" s="231">
        <f>IF(N208="sníž. přenesená",J208,0)</f>
        <v>0</v>
      </c>
      <c r="BI208" s="231">
        <f>IF(N208="nulová",J208,0)</f>
        <v>0</v>
      </c>
      <c r="BJ208" s="23" t="s">
        <v>79</v>
      </c>
      <c r="BK208" s="231">
        <f>ROUND(I208*H208,2)</f>
        <v>0</v>
      </c>
      <c r="BL208" s="23" t="s">
        <v>175</v>
      </c>
      <c r="BM208" s="23" t="s">
        <v>1417</v>
      </c>
    </row>
    <row r="209" s="1" customFormat="1" ht="16.5" customHeight="1">
      <c r="B209" s="45"/>
      <c r="C209" s="220" t="s">
        <v>1418</v>
      </c>
      <c r="D209" s="220" t="s">
        <v>170</v>
      </c>
      <c r="E209" s="221" t="s">
        <v>1419</v>
      </c>
      <c r="F209" s="222" t="s">
        <v>1420</v>
      </c>
      <c r="G209" s="223" t="s">
        <v>800</v>
      </c>
      <c r="H209" s="224">
        <v>1</v>
      </c>
      <c r="I209" s="225"/>
      <c r="J209" s="226">
        <f>ROUND(I209*H209,2)</f>
        <v>0</v>
      </c>
      <c r="K209" s="222" t="s">
        <v>21</v>
      </c>
      <c r="L209" s="71"/>
      <c r="M209" s="227" t="s">
        <v>21</v>
      </c>
      <c r="N209" s="228" t="s">
        <v>42</v>
      </c>
      <c r="O209" s="46"/>
      <c r="P209" s="229">
        <f>O209*H209</f>
        <v>0</v>
      </c>
      <c r="Q209" s="229">
        <v>0</v>
      </c>
      <c r="R209" s="229">
        <f>Q209*H209</f>
        <v>0</v>
      </c>
      <c r="S209" s="229">
        <v>0</v>
      </c>
      <c r="T209" s="230">
        <f>S209*H209</f>
        <v>0</v>
      </c>
      <c r="AR209" s="23" t="s">
        <v>175</v>
      </c>
      <c r="AT209" s="23" t="s">
        <v>170</v>
      </c>
      <c r="AU209" s="23" t="s">
        <v>81</v>
      </c>
      <c r="AY209" s="23" t="s">
        <v>168</v>
      </c>
      <c r="BE209" s="231">
        <f>IF(N209="základní",J209,0)</f>
        <v>0</v>
      </c>
      <c r="BF209" s="231">
        <f>IF(N209="snížená",J209,0)</f>
        <v>0</v>
      </c>
      <c r="BG209" s="231">
        <f>IF(N209="zákl. přenesená",J209,0)</f>
        <v>0</v>
      </c>
      <c r="BH209" s="231">
        <f>IF(N209="sníž. přenesená",J209,0)</f>
        <v>0</v>
      </c>
      <c r="BI209" s="231">
        <f>IF(N209="nulová",J209,0)</f>
        <v>0</v>
      </c>
      <c r="BJ209" s="23" t="s">
        <v>79</v>
      </c>
      <c r="BK209" s="231">
        <f>ROUND(I209*H209,2)</f>
        <v>0</v>
      </c>
      <c r="BL209" s="23" t="s">
        <v>175</v>
      </c>
      <c r="BM209" s="23" t="s">
        <v>1421</v>
      </c>
    </row>
    <row r="210" s="1" customFormat="1" ht="16.5" customHeight="1">
      <c r="B210" s="45"/>
      <c r="C210" s="220" t="s">
        <v>1422</v>
      </c>
      <c r="D210" s="220" t="s">
        <v>170</v>
      </c>
      <c r="E210" s="221" t="s">
        <v>1423</v>
      </c>
      <c r="F210" s="222" t="s">
        <v>1424</v>
      </c>
      <c r="G210" s="223" t="s">
        <v>780</v>
      </c>
      <c r="H210" s="224">
        <v>1</v>
      </c>
      <c r="I210" s="225"/>
      <c r="J210" s="226">
        <f>ROUND(I210*H210,2)</f>
        <v>0</v>
      </c>
      <c r="K210" s="222" t="s">
        <v>21</v>
      </c>
      <c r="L210" s="71"/>
      <c r="M210" s="227" t="s">
        <v>21</v>
      </c>
      <c r="N210" s="270" t="s">
        <v>42</v>
      </c>
      <c r="O210" s="268"/>
      <c r="P210" s="271">
        <f>O210*H210</f>
        <v>0</v>
      </c>
      <c r="Q210" s="271">
        <v>0</v>
      </c>
      <c r="R210" s="271">
        <f>Q210*H210</f>
        <v>0</v>
      </c>
      <c r="S210" s="271">
        <v>0</v>
      </c>
      <c r="T210" s="272">
        <f>S210*H210</f>
        <v>0</v>
      </c>
      <c r="AR210" s="23" t="s">
        <v>175</v>
      </c>
      <c r="AT210" s="23" t="s">
        <v>170</v>
      </c>
      <c r="AU210" s="23" t="s">
        <v>81</v>
      </c>
      <c r="AY210" s="23" t="s">
        <v>168</v>
      </c>
      <c r="BE210" s="231">
        <f>IF(N210="základní",J210,0)</f>
        <v>0</v>
      </c>
      <c r="BF210" s="231">
        <f>IF(N210="snížená",J210,0)</f>
        <v>0</v>
      </c>
      <c r="BG210" s="231">
        <f>IF(N210="zákl. přenesená",J210,0)</f>
        <v>0</v>
      </c>
      <c r="BH210" s="231">
        <f>IF(N210="sníž. přenesená",J210,0)</f>
        <v>0</v>
      </c>
      <c r="BI210" s="231">
        <f>IF(N210="nulová",J210,0)</f>
        <v>0</v>
      </c>
      <c r="BJ210" s="23" t="s">
        <v>79</v>
      </c>
      <c r="BK210" s="231">
        <f>ROUND(I210*H210,2)</f>
        <v>0</v>
      </c>
      <c r="BL210" s="23" t="s">
        <v>175</v>
      </c>
      <c r="BM210" s="23" t="s">
        <v>1425</v>
      </c>
    </row>
    <row r="211" s="1" customFormat="1" ht="6.96" customHeight="1">
      <c r="B211" s="66"/>
      <c r="C211" s="67"/>
      <c r="D211" s="67"/>
      <c r="E211" s="67"/>
      <c r="F211" s="67"/>
      <c r="G211" s="67"/>
      <c r="H211" s="67"/>
      <c r="I211" s="165"/>
      <c r="J211" s="67"/>
      <c r="K211" s="67"/>
      <c r="L211" s="71"/>
    </row>
  </sheetData>
  <sheetProtection sheet="1" autoFilter="0" formatColumns="0" formatRows="0" objects="1" scenarios="1" spinCount="100000" saltValue="CpDJECifcwppPiwnzGgml2hoz4opSw32ofhPYzP/bCd8mCrXNPaFidyMwWIwepmwshxNX/o5vfOFtvW0G20oHg==" hashValue="zYFHEEQqJaCvaenoLJB7mztWYxycFvqn9TaOZDjp0SL69W/DnkjNCElbJVRm9j5W8Ryzs0he7raCoVHuLgEqaw==" algorithmName="SHA-512" password="CC35"/>
  <autoFilter ref="C83:K210"/>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133</v>
      </c>
      <c r="G1" s="138" t="s">
        <v>134</v>
      </c>
      <c r="H1" s="138"/>
      <c r="I1" s="139"/>
      <c r="J1" s="138" t="s">
        <v>135</v>
      </c>
      <c r="K1" s="137" t="s">
        <v>136</v>
      </c>
      <c r="L1" s="138" t="s">
        <v>137</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102</v>
      </c>
    </row>
    <row r="3" ht="6.96" customHeight="1">
      <c r="B3" s="24"/>
      <c r="C3" s="25"/>
      <c r="D3" s="25"/>
      <c r="E3" s="25"/>
      <c r="F3" s="25"/>
      <c r="G3" s="25"/>
      <c r="H3" s="25"/>
      <c r="I3" s="140"/>
      <c r="J3" s="25"/>
      <c r="K3" s="26"/>
      <c r="AT3" s="23" t="s">
        <v>81</v>
      </c>
    </row>
    <row r="4" ht="36.96" customHeight="1">
      <c r="B4" s="27"/>
      <c r="C4" s="28"/>
      <c r="D4" s="29" t="s">
        <v>138</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Hloubětín</v>
      </c>
      <c r="F7" s="39"/>
      <c r="G7" s="39"/>
      <c r="H7" s="39"/>
      <c r="I7" s="141"/>
      <c r="J7" s="28"/>
      <c r="K7" s="30"/>
    </row>
    <row r="8" s="1" customFormat="1">
      <c r="B8" s="45"/>
      <c r="C8" s="46"/>
      <c r="D8" s="39" t="s">
        <v>139</v>
      </c>
      <c r="E8" s="46"/>
      <c r="F8" s="46"/>
      <c r="G8" s="46"/>
      <c r="H8" s="46"/>
      <c r="I8" s="143"/>
      <c r="J8" s="46"/>
      <c r="K8" s="50"/>
    </row>
    <row r="9" s="1" customFormat="1" ht="36.96" customHeight="1">
      <c r="B9" s="45"/>
      <c r="C9" s="46"/>
      <c r="D9" s="46"/>
      <c r="E9" s="144" t="s">
        <v>1426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6. 6. 2018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30</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30</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35</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37</v>
      </c>
      <c r="E27" s="46"/>
      <c r="F27" s="46"/>
      <c r="G27" s="46"/>
      <c r="H27" s="46"/>
      <c r="I27" s="143"/>
      <c r="J27" s="154">
        <f>ROUND(J79,2)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39</v>
      </c>
      <c r="G29" s="46"/>
      <c r="H29" s="46"/>
      <c r="I29" s="155" t="s">
        <v>38</v>
      </c>
      <c r="J29" s="51" t="s">
        <v>40</v>
      </c>
      <c r="K29" s="50"/>
    </row>
    <row r="30" s="1" customFormat="1" ht="14.4" customHeight="1">
      <c r="B30" s="45"/>
      <c r="C30" s="46"/>
      <c r="D30" s="54" t="s">
        <v>41</v>
      </c>
      <c r="E30" s="54" t="s">
        <v>42</v>
      </c>
      <c r="F30" s="156">
        <f>ROUND(SUM(BE79:BE301), 2)</f>
        <v>0</v>
      </c>
      <c r="G30" s="46"/>
      <c r="H30" s="46"/>
      <c r="I30" s="157">
        <v>0.20999999999999999</v>
      </c>
      <c r="J30" s="156">
        <f>ROUND(ROUND((SUM(BE79:BE301)), 2)*I30, 2)</f>
        <v>0</v>
      </c>
      <c r="K30" s="50"/>
    </row>
    <row r="31" s="1" customFormat="1" ht="14.4" customHeight="1">
      <c r="B31" s="45"/>
      <c r="C31" s="46"/>
      <c r="D31" s="46"/>
      <c r="E31" s="54" t="s">
        <v>43</v>
      </c>
      <c r="F31" s="156">
        <f>ROUND(SUM(BF79:BF301), 2)</f>
        <v>0</v>
      </c>
      <c r="G31" s="46"/>
      <c r="H31" s="46"/>
      <c r="I31" s="157">
        <v>0.14999999999999999</v>
      </c>
      <c r="J31" s="156">
        <f>ROUND(ROUND((SUM(BF79:BF301)), 2)*I31, 2)</f>
        <v>0</v>
      </c>
      <c r="K31" s="50"/>
    </row>
    <row r="32" hidden="1" s="1" customFormat="1" ht="14.4" customHeight="1">
      <c r="B32" s="45"/>
      <c r="C32" s="46"/>
      <c r="D32" s="46"/>
      <c r="E32" s="54" t="s">
        <v>44</v>
      </c>
      <c r="F32" s="156">
        <f>ROUND(SUM(BG79:BG301), 2)</f>
        <v>0</v>
      </c>
      <c r="G32" s="46"/>
      <c r="H32" s="46"/>
      <c r="I32" s="157">
        <v>0.20999999999999999</v>
      </c>
      <c r="J32" s="156">
        <v>0</v>
      </c>
      <c r="K32" s="50"/>
    </row>
    <row r="33" hidden="1" s="1" customFormat="1" ht="14.4" customHeight="1">
      <c r="B33" s="45"/>
      <c r="C33" s="46"/>
      <c r="D33" s="46"/>
      <c r="E33" s="54" t="s">
        <v>45</v>
      </c>
      <c r="F33" s="156">
        <f>ROUND(SUM(BH79:BH301), 2)</f>
        <v>0</v>
      </c>
      <c r="G33" s="46"/>
      <c r="H33" s="46"/>
      <c r="I33" s="157">
        <v>0.14999999999999999</v>
      </c>
      <c r="J33" s="156">
        <v>0</v>
      </c>
      <c r="K33" s="50"/>
    </row>
    <row r="34" hidden="1" s="1" customFormat="1" ht="14.4" customHeight="1">
      <c r="B34" s="45"/>
      <c r="C34" s="46"/>
      <c r="D34" s="46"/>
      <c r="E34" s="54" t="s">
        <v>46</v>
      </c>
      <c r="F34" s="156">
        <f>ROUND(SUM(BI79:BI301),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47</v>
      </c>
      <c r="E36" s="97"/>
      <c r="F36" s="97"/>
      <c r="G36" s="160" t="s">
        <v>48</v>
      </c>
      <c r="H36" s="161" t="s">
        <v>49</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141</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Hloubětín</v>
      </c>
      <c r="F45" s="39"/>
      <c r="G45" s="39"/>
      <c r="H45" s="39"/>
      <c r="I45" s="143"/>
      <c r="J45" s="46"/>
      <c r="K45" s="50"/>
    </row>
    <row r="46" s="1" customFormat="1" ht="14.4" customHeight="1">
      <c r="B46" s="45"/>
      <c r="C46" s="39" t="s">
        <v>139</v>
      </c>
      <c r="D46" s="46"/>
      <c r="E46" s="46"/>
      <c r="F46" s="46"/>
      <c r="G46" s="46"/>
      <c r="H46" s="46"/>
      <c r="I46" s="143"/>
      <c r="J46" s="46"/>
      <c r="K46" s="50"/>
    </row>
    <row r="47" s="1" customFormat="1" ht="17.25" customHeight="1">
      <c r="B47" s="45"/>
      <c r="C47" s="46"/>
      <c r="D47" s="46"/>
      <c r="E47" s="144" t="str">
        <f>E9</f>
        <v>SO 800 - Sadové úpravy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Praha </v>
      </c>
      <c r="G49" s="46"/>
      <c r="H49" s="46"/>
      <c r="I49" s="145" t="s">
        <v>25</v>
      </c>
      <c r="J49" s="146" t="str">
        <f>IF(J12="","",J12)</f>
        <v>6. 6. 2018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33</v>
      </c>
      <c r="J51" s="43" t="str">
        <f>E21</f>
        <v xml:space="preserve"> </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142</v>
      </c>
      <c r="D54" s="158"/>
      <c r="E54" s="158"/>
      <c r="F54" s="158"/>
      <c r="G54" s="158"/>
      <c r="H54" s="158"/>
      <c r="I54" s="172"/>
      <c r="J54" s="173" t="s">
        <v>143</v>
      </c>
      <c r="K54" s="174"/>
    </row>
    <row r="55" s="1" customFormat="1" ht="10.32" customHeight="1">
      <c r="B55" s="45"/>
      <c r="C55" s="46"/>
      <c r="D55" s="46"/>
      <c r="E55" s="46"/>
      <c r="F55" s="46"/>
      <c r="G55" s="46"/>
      <c r="H55" s="46"/>
      <c r="I55" s="143"/>
      <c r="J55" s="46"/>
      <c r="K55" s="50"/>
    </row>
    <row r="56" s="1" customFormat="1" ht="29.28" customHeight="1">
      <c r="B56" s="45"/>
      <c r="C56" s="175" t="s">
        <v>144</v>
      </c>
      <c r="D56" s="46"/>
      <c r="E56" s="46"/>
      <c r="F56" s="46"/>
      <c r="G56" s="46"/>
      <c r="H56" s="46"/>
      <c r="I56" s="143"/>
      <c r="J56" s="154">
        <f>J79</f>
        <v>0</v>
      </c>
      <c r="K56" s="50"/>
      <c r="AU56" s="23" t="s">
        <v>145</v>
      </c>
    </row>
    <row r="57" s="7" customFormat="1" ht="24.96" customHeight="1">
      <c r="B57" s="176"/>
      <c r="C57" s="177"/>
      <c r="D57" s="178" t="s">
        <v>146</v>
      </c>
      <c r="E57" s="179"/>
      <c r="F57" s="179"/>
      <c r="G57" s="179"/>
      <c r="H57" s="179"/>
      <c r="I57" s="180"/>
      <c r="J57" s="181">
        <f>J80</f>
        <v>0</v>
      </c>
      <c r="K57" s="182"/>
    </row>
    <row r="58" s="8" customFormat="1" ht="19.92" customHeight="1">
      <c r="B58" s="183"/>
      <c r="C58" s="184"/>
      <c r="D58" s="185" t="s">
        <v>147</v>
      </c>
      <c r="E58" s="186"/>
      <c r="F58" s="186"/>
      <c r="G58" s="186"/>
      <c r="H58" s="186"/>
      <c r="I58" s="187"/>
      <c r="J58" s="188">
        <f>J81</f>
        <v>0</v>
      </c>
      <c r="K58" s="189"/>
    </row>
    <row r="59" s="8" customFormat="1" ht="19.92" customHeight="1">
      <c r="B59" s="183"/>
      <c r="C59" s="184"/>
      <c r="D59" s="185" t="s">
        <v>151</v>
      </c>
      <c r="E59" s="186"/>
      <c r="F59" s="186"/>
      <c r="G59" s="186"/>
      <c r="H59" s="186"/>
      <c r="I59" s="187"/>
      <c r="J59" s="188">
        <f>J298</f>
        <v>0</v>
      </c>
      <c r="K59" s="189"/>
    </row>
    <row r="60" s="1" customFormat="1" ht="21.84" customHeight="1">
      <c r="B60" s="45"/>
      <c r="C60" s="46"/>
      <c r="D60" s="46"/>
      <c r="E60" s="46"/>
      <c r="F60" s="46"/>
      <c r="G60" s="46"/>
      <c r="H60" s="46"/>
      <c r="I60" s="143"/>
      <c r="J60" s="46"/>
      <c r="K60" s="50"/>
    </row>
    <row r="61" s="1" customFormat="1" ht="6.96" customHeight="1">
      <c r="B61" s="66"/>
      <c r="C61" s="67"/>
      <c r="D61" s="67"/>
      <c r="E61" s="67"/>
      <c r="F61" s="67"/>
      <c r="G61" s="67"/>
      <c r="H61" s="67"/>
      <c r="I61" s="165"/>
      <c r="J61" s="67"/>
      <c r="K61" s="68"/>
    </row>
    <row r="65" s="1" customFormat="1" ht="6.96" customHeight="1">
      <c r="B65" s="69"/>
      <c r="C65" s="70"/>
      <c r="D65" s="70"/>
      <c r="E65" s="70"/>
      <c r="F65" s="70"/>
      <c r="G65" s="70"/>
      <c r="H65" s="70"/>
      <c r="I65" s="168"/>
      <c r="J65" s="70"/>
      <c r="K65" s="70"/>
      <c r="L65" s="71"/>
    </row>
    <row r="66" s="1" customFormat="1" ht="36.96" customHeight="1">
      <c r="B66" s="45"/>
      <c r="C66" s="72" t="s">
        <v>152</v>
      </c>
      <c r="D66" s="73"/>
      <c r="E66" s="73"/>
      <c r="F66" s="73"/>
      <c r="G66" s="73"/>
      <c r="H66" s="73"/>
      <c r="I66" s="190"/>
      <c r="J66" s="73"/>
      <c r="K66" s="73"/>
      <c r="L66" s="71"/>
    </row>
    <row r="67" s="1" customFormat="1" ht="6.96" customHeight="1">
      <c r="B67" s="45"/>
      <c r="C67" s="73"/>
      <c r="D67" s="73"/>
      <c r="E67" s="73"/>
      <c r="F67" s="73"/>
      <c r="G67" s="73"/>
      <c r="H67" s="73"/>
      <c r="I67" s="190"/>
      <c r="J67" s="73"/>
      <c r="K67" s="73"/>
      <c r="L67" s="71"/>
    </row>
    <row r="68" s="1" customFormat="1" ht="14.4" customHeight="1">
      <c r="B68" s="45"/>
      <c r="C68" s="75" t="s">
        <v>18</v>
      </c>
      <c r="D68" s="73"/>
      <c r="E68" s="73"/>
      <c r="F68" s="73"/>
      <c r="G68" s="73"/>
      <c r="H68" s="73"/>
      <c r="I68" s="190"/>
      <c r="J68" s="73"/>
      <c r="K68" s="73"/>
      <c r="L68" s="71"/>
    </row>
    <row r="69" s="1" customFormat="1" ht="16.5" customHeight="1">
      <c r="B69" s="45"/>
      <c r="C69" s="73"/>
      <c r="D69" s="73"/>
      <c r="E69" s="191" t="str">
        <f>E7</f>
        <v>Náměstí Hloubětín</v>
      </c>
      <c r="F69" s="75"/>
      <c r="G69" s="75"/>
      <c r="H69" s="75"/>
      <c r="I69" s="190"/>
      <c r="J69" s="73"/>
      <c r="K69" s="73"/>
      <c r="L69" s="71"/>
    </row>
    <row r="70" s="1" customFormat="1" ht="14.4" customHeight="1">
      <c r="B70" s="45"/>
      <c r="C70" s="75" t="s">
        <v>139</v>
      </c>
      <c r="D70" s="73"/>
      <c r="E70" s="73"/>
      <c r="F70" s="73"/>
      <c r="G70" s="73"/>
      <c r="H70" s="73"/>
      <c r="I70" s="190"/>
      <c r="J70" s="73"/>
      <c r="K70" s="73"/>
      <c r="L70" s="71"/>
    </row>
    <row r="71" s="1" customFormat="1" ht="17.25" customHeight="1">
      <c r="B71" s="45"/>
      <c r="C71" s="73"/>
      <c r="D71" s="73"/>
      <c r="E71" s="81" t="str">
        <f>E9</f>
        <v>SO 800 - Sadové úpravy</v>
      </c>
      <c r="F71" s="73"/>
      <c r="G71" s="73"/>
      <c r="H71" s="73"/>
      <c r="I71" s="190"/>
      <c r="J71" s="73"/>
      <c r="K71" s="73"/>
      <c r="L71" s="71"/>
    </row>
    <row r="72" s="1" customFormat="1" ht="6.96" customHeight="1">
      <c r="B72" s="45"/>
      <c r="C72" s="73"/>
      <c r="D72" s="73"/>
      <c r="E72" s="73"/>
      <c r="F72" s="73"/>
      <c r="G72" s="73"/>
      <c r="H72" s="73"/>
      <c r="I72" s="190"/>
      <c r="J72" s="73"/>
      <c r="K72" s="73"/>
      <c r="L72" s="71"/>
    </row>
    <row r="73" s="1" customFormat="1" ht="18" customHeight="1">
      <c r="B73" s="45"/>
      <c r="C73" s="75" t="s">
        <v>23</v>
      </c>
      <c r="D73" s="73"/>
      <c r="E73" s="73"/>
      <c r="F73" s="192" t="str">
        <f>F12</f>
        <v xml:space="preserve">Praha </v>
      </c>
      <c r="G73" s="73"/>
      <c r="H73" s="73"/>
      <c r="I73" s="193" t="s">
        <v>25</v>
      </c>
      <c r="J73" s="84" t="str">
        <f>IF(J12="","",J12)</f>
        <v>6. 6. 2018</v>
      </c>
      <c r="K73" s="73"/>
      <c r="L73" s="71"/>
    </row>
    <row r="74" s="1" customFormat="1" ht="6.96" customHeight="1">
      <c r="B74" s="45"/>
      <c r="C74" s="73"/>
      <c r="D74" s="73"/>
      <c r="E74" s="73"/>
      <c r="F74" s="73"/>
      <c r="G74" s="73"/>
      <c r="H74" s="73"/>
      <c r="I74" s="190"/>
      <c r="J74" s="73"/>
      <c r="K74" s="73"/>
      <c r="L74" s="71"/>
    </row>
    <row r="75" s="1" customFormat="1">
      <c r="B75" s="45"/>
      <c r="C75" s="75" t="s">
        <v>27</v>
      </c>
      <c r="D75" s="73"/>
      <c r="E75" s="73"/>
      <c r="F75" s="192" t="str">
        <f>E15</f>
        <v xml:space="preserve"> </v>
      </c>
      <c r="G75" s="73"/>
      <c r="H75" s="73"/>
      <c r="I75" s="193" t="s">
        <v>33</v>
      </c>
      <c r="J75" s="192" t="str">
        <f>E21</f>
        <v xml:space="preserve"> </v>
      </c>
      <c r="K75" s="73"/>
      <c r="L75" s="71"/>
    </row>
    <row r="76" s="1" customFormat="1" ht="14.4" customHeight="1">
      <c r="B76" s="45"/>
      <c r="C76" s="75" t="s">
        <v>31</v>
      </c>
      <c r="D76" s="73"/>
      <c r="E76" s="73"/>
      <c r="F76" s="192" t="str">
        <f>IF(E18="","",E18)</f>
        <v/>
      </c>
      <c r="G76" s="73"/>
      <c r="H76" s="73"/>
      <c r="I76" s="190"/>
      <c r="J76" s="73"/>
      <c r="K76" s="73"/>
      <c r="L76" s="71"/>
    </row>
    <row r="77" s="1" customFormat="1" ht="10.32" customHeight="1">
      <c r="B77" s="45"/>
      <c r="C77" s="73"/>
      <c r="D77" s="73"/>
      <c r="E77" s="73"/>
      <c r="F77" s="73"/>
      <c r="G77" s="73"/>
      <c r="H77" s="73"/>
      <c r="I77" s="190"/>
      <c r="J77" s="73"/>
      <c r="K77" s="73"/>
      <c r="L77" s="71"/>
    </row>
    <row r="78" s="9" customFormat="1" ht="29.28" customHeight="1">
      <c r="B78" s="194"/>
      <c r="C78" s="195" t="s">
        <v>153</v>
      </c>
      <c r="D78" s="196" t="s">
        <v>56</v>
      </c>
      <c r="E78" s="196" t="s">
        <v>52</v>
      </c>
      <c r="F78" s="196" t="s">
        <v>154</v>
      </c>
      <c r="G78" s="196" t="s">
        <v>155</v>
      </c>
      <c r="H78" s="196" t="s">
        <v>156</v>
      </c>
      <c r="I78" s="197" t="s">
        <v>157</v>
      </c>
      <c r="J78" s="196" t="s">
        <v>143</v>
      </c>
      <c r="K78" s="198" t="s">
        <v>158</v>
      </c>
      <c r="L78" s="199"/>
      <c r="M78" s="101" t="s">
        <v>159</v>
      </c>
      <c r="N78" s="102" t="s">
        <v>41</v>
      </c>
      <c r="O78" s="102" t="s">
        <v>160</v>
      </c>
      <c r="P78" s="102" t="s">
        <v>161</v>
      </c>
      <c r="Q78" s="102" t="s">
        <v>162</v>
      </c>
      <c r="R78" s="102" t="s">
        <v>163</v>
      </c>
      <c r="S78" s="102" t="s">
        <v>164</v>
      </c>
      <c r="T78" s="103" t="s">
        <v>165</v>
      </c>
    </row>
    <row r="79" s="1" customFormat="1" ht="29.28" customHeight="1">
      <c r="B79" s="45"/>
      <c r="C79" s="107" t="s">
        <v>144</v>
      </c>
      <c r="D79" s="73"/>
      <c r="E79" s="73"/>
      <c r="F79" s="73"/>
      <c r="G79" s="73"/>
      <c r="H79" s="73"/>
      <c r="I79" s="190"/>
      <c r="J79" s="200">
        <f>BK79</f>
        <v>0</v>
      </c>
      <c r="K79" s="73"/>
      <c r="L79" s="71"/>
      <c r="M79" s="104"/>
      <c r="N79" s="105"/>
      <c r="O79" s="105"/>
      <c r="P79" s="201">
        <f>P80</f>
        <v>0</v>
      </c>
      <c r="Q79" s="105"/>
      <c r="R79" s="201">
        <f>R80</f>
        <v>5.9549309999999993</v>
      </c>
      <c r="S79" s="105"/>
      <c r="T79" s="202">
        <f>T80</f>
        <v>0</v>
      </c>
      <c r="AT79" s="23" t="s">
        <v>70</v>
      </c>
      <c r="AU79" s="23" t="s">
        <v>145</v>
      </c>
      <c r="BK79" s="203">
        <f>BK80</f>
        <v>0</v>
      </c>
    </row>
    <row r="80" s="10" customFormat="1" ht="37.44" customHeight="1">
      <c r="B80" s="204"/>
      <c r="C80" s="205"/>
      <c r="D80" s="206" t="s">
        <v>70</v>
      </c>
      <c r="E80" s="207" t="s">
        <v>166</v>
      </c>
      <c r="F80" s="207" t="s">
        <v>167</v>
      </c>
      <c r="G80" s="205"/>
      <c r="H80" s="205"/>
      <c r="I80" s="208"/>
      <c r="J80" s="209">
        <f>BK80</f>
        <v>0</v>
      </c>
      <c r="K80" s="205"/>
      <c r="L80" s="210"/>
      <c r="M80" s="211"/>
      <c r="N80" s="212"/>
      <c r="O80" s="212"/>
      <c r="P80" s="213">
        <f>P81+P298</f>
        <v>0</v>
      </c>
      <c r="Q80" s="212"/>
      <c r="R80" s="213">
        <f>R81+R298</f>
        <v>5.9549309999999993</v>
      </c>
      <c r="S80" s="212"/>
      <c r="T80" s="214">
        <f>T81+T298</f>
        <v>0</v>
      </c>
      <c r="AR80" s="215" t="s">
        <v>79</v>
      </c>
      <c r="AT80" s="216" t="s">
        <v>70</v>
      </c>
      <c r="AU80" s="216" t="s">
        <v>71</v>
      </c>
      <c r="AY80" s="215" t="s">
        <v>168</v>
      </c>
      <c r="BK80" s="217">
        <f>BK81+BK298</f>
        <v>0</v>
      </c>
    </row>
    <row r="81" s="10" customFormat="1" ht="19.92" customHeight="1">
      <c r="B81" s="204"/>
      <c r="C81" s="205"/>
      <c r="D81" s="206" t="s">
        <v>70</v>
      </c>
      <c r="E81" s="218" t="s">
        <v>79</v>
      </c>
      <c r="F81" s="218" t="s">
        <v>169</v>
      </c>
      <c r="G81" s="205"/>
      <c r="H81" s="205"/>
      <c r="I81" s="208"/>
      <c r="J81" s="219">
        <f>BK81</f>
        <v>0</v>
      </c>
      <c r="K81" s="205"/>
      <c r="L81" s="210"/>
      <c r="M81" s="211"/>
      <c r="N81" s="212"/>
      <c r="O81" s="212"/>
      <c r="P81" s="213">
        <f>SUM(P82:P297)</f>
        <v>0</v>
      </c>
      <c r="Q81" s="212"/>
      <c r="R81" s="213">
        <f>SUM(R82:R297)</f>
        <v>5.9549309999999993</v>
      </c>
      <c r="S81" s="212"/>
      <c r="T81" s="214">
        <f>SUM(T82:T297)</f>
        <v>0</v>
      </c>
      <c r="AR81" s="215" t="s">
        <v>79</v>
      </c>
      <c r="AT81" s="216" t="s">
        <v>70</v>
      </c>
      <c r="AU81" s="216" t="s">
        <v>79</v>
      </c>
      <c r="AY81" s="215" t="s">
        <v>168</v>
      </c>
      <c r="BK81" s="217">
        <f>SUM(BK82:BK297)</f>
        <v>0</v>
      </c>
    </row>
    <row r="82" s="1" customFormat="1" ht="25.5" customHeight="1">
      <c r="B82" s="45"/>
      <c r="C82" s="220" t="s">
        <v>79</v>
      </c>
      <c r="D82" s="220" t="s">
        <v>170</v>
      </c>
      <c r="E82" s="221" t="s">
        <v>1427</v>
      </c>
      <c r="F82" s="222" t="s">
        <v>1428</v>
      </c>
      <c r="G82" s="223" t="s">
        <v>173</v>
      </c>
      <c r="H82" s="224">
        <v>97</v>
      </c>
      <c r="I82" s="225"/>
      <c r="J82" s="226">
        <f>ROUND(I82*H82,2)</f>
        <v>0</v>
      </c>
      <c r="K82" s="222" t="s">
        <v>174</v>
      </c>
      <c r="L82" s="71"/>
      <c r="M82" s="227" t="s">
        <v>21</v>
      </c>
      <c r="N82" s="228" t="s">
        <v>42</v>
      </c>
      <c r="O82" s="46"/>
      <c r="P82" s="229">
        <f>O82*H82</f>
        <v>0</v>
      </c>
      <c r="Q82" s="229">
        <v>0</v>
      </c>
      <c r="R82" s="229">
        <f>Q82*H82</f>
        <v>0</v>
      </c>
      <c r="S82" s="229">
        <v>0</v>
      </c>
      <c r="T82" s="230">
        <f>S82*H82</f>
        <v>0</v>
      </c>
      <c r="AR82" s="23" t="s">
        <v>175</v>
      </c>
      <c r="AT82" s="23" t="s">
        <v>170</v>
      </c>
      <c r="AU82" s="23" t="s">
        <v>81</v>
      </c>
      <c r="AY82" s="23" t="s">
        <v>168</v>
      </c>
      <c r="BE82" s="231">
        <f>IF(N82="základní",J82,0)</f>
        <v>0</v>
      </c>
      <c r="BF82" s="231">
        <f>IF(N82="snížená",J82,0)</f>
        <v>0</v>
      </c>
      <c r="BG82" s="231">
        <f>IF(N82="zákl. přenesená",J82,0)</f>
        <v>0</v>
      </c>
      <c r="BH82" s="231">
        <f>IF(N82="sníž. přenesená",J82,0)</f>
        <v>0</v>
      </c>
      <c r="BI82" s="231">
        <f>IF(N82="nulová",J82,0)</f>
        <v>0</v>
      </c>
      <c r="BJ82" s="23" t="s">
        <v>79</v>
      </c>
      <c r="BK82" s="231">
        <f>ROUND(I82*H82,2)</f>
        <v>0</v>
      </c>
      <c r="BL82" s="23" t="s">
        <v>175</v>
      </c>
      <c r="BM82" s="23" t="s">
        <v>1429</v>
      </c>
    </row>
    <row r="83" s="1" customFormat="1">
      <c r="B83" s="45"/>
      <c r="C83" s="73"/>
      <c r="D83" s="232" t="s">
        <v>177</v>
      </c>
      <c r="E83" s="73"/>
      <c r="F83" s="233" t="s">
        <v>1430</v>
      </c>
      <c r="G83" s="73"/>
      <c r="H83" s="73"/>
      <c r="I83" s="190"/>
      <c r="J83" s="73"/>
      <c r="K83" s="73"/>
      <c r="L83" s="71"/>
      <c r="M83" s="234"/>
      <c r="N83" s="46"/>
      <c r="O83" s="46"/>
      <c r="P83" s="46"/>
      <c r="Q83" s="46"/>
      <c r="R83" s="46"/>
      <c r="S83" s="46"/>
      <c r="T83" s="94"/>
      <c r="AT83" s="23" t="s">
        <v>177</v>
      </c>
      <c r="AU83" s="23" t="s">
        <v>81</v>
      </c>
    </row>
    <row r="84" s="1" customFormat="1" ht="25.5" customHeight="1">
      <c r="B84" s="45"/>
      <c r="C84" s="220" t="s">
        <v>81</v>
      </c>
      <c r="D84" s="220" t="s">
        <v>170</v>
      </c>
      <c r="E84" s="221" t="s">
        <v>1431</v>
      </c>
      <c r="F84" s="222" t="s">
        <v>1432</v>
      </c>
      <c r="G84" s="223" t="s">
        <v>173</v>
      </c>
      <c r="H84" s="224">
        <v>128</v>
      </c>
      <c r="I84" s="225"/>
      <c r="J84" s="226">
        <f>ROUND(I84*H84,2)</f>
        <v>0</v>
      </c>
      <c r="K84" s="222" t="s">
        <v>174</v>
      </c>
      <c r="L84" s="71"/>
      <c r="M84" s="227" t="s">
        <v>21</v>
      </c>
      <c r="N84" s="228" t="s">
        <v>42</v>
      </c>
      <c r="O84" s="46"/>
      <c r="P84" s="229">
        <f>O84*H84</f>
        <v>0</v>
      </c>
      <c r="Q84" s="229">
        <v>0</v>
      </c>
      <c r="R84" s="229">
        <f>Q84*H84</f>
        <v>0</v>
      </c>
      <c r="S84" s="229">
        <v>0</v>
      </c>
      <c r="T84" s="230">
        <f>S84*H84</f>
        <v>0</v>
      </c>
      <c r="AR84" s="23" t="s">
        <v>175</v>
      </c>
      <c r="AT84" s="23" t="s">
        <v>170</v>
      </c>
      <c r="AU84" s="23" t="s">
        <v>81</v>
      </c>
      <c r="AY84" s="23" t="s">
        <v>168</v>
      </c>
      <c r="BE84" s="231">
        <f>IF(N84="základní",J84,0)</f>
        <v>0</v>
      </c>
      <c r="BF84" s="231">
        <f>IF(N84="snížená",J84,0)</f>
        <v>0</v>
      </c>
      <c r="BG84" s="231">
        <f>IF(N84="zákl. přenesená",J84,0)</f>
        <v>0</v>
      </c>
      <c r="BH84" s="231">
        <f>IF(N84="sníž. přenesená",J84,0)</f>
        <v>0</v>
      </c>
      <c r="BI84" s="231">
        <f>IF(N84="nulová",J84,0)</f>
        <v>0</v>
      </c>
      <c r="BJ84" s="23" t="s">
        <v>79</v>
      </c>
      <c r="BK84" s="231">
        <f>ROUND(I84*H84,2)</f>
        <v>0</v>
      </c>
      <c r="BL84" s="23" t="s">
        <v>175</v>
      </c>
      <c r="BM84" s="23" t="s">
        <v>1433</v>
      </c>
    </row>
    <row r="85" s="1" customFormat="1">
      <c r="B85" s="45"/>
      <c r="C85" s="73"/>
      <c r="D85" s="232" t="s">
        <v>177</v>
      </c>
      <c r="E85" s="73"/>
      <c r="F85" s="233" t="s">
        <v>1430</v>
      </c>
      <c r="G85" s="73"/>
      <c r="H85" s="73"/>
      <c r="I85" s="190"/>
      <c r="J85" s="73"/>
      <c r="K85" s="73"/>
      <c r="L85" s="71"/>
      <c r="M85" s="234"/>
      <c r="N85" s="46"/>
      <c r="O85" s="46"/>
      <c r="P85" s="46"/>
      <c r="Q85" s="46"/>
      <c r="R85" s="46"/>
      <c r="S85" s="46"/>
      <c r="T85" s="94"/>
      <c r="AT85" s="23" t="s">
        <v>177</v>
      </c>
      <c r="AU85" s="23" t="s">
        <v>81</v>
      </c>
    </row>
    <row r="86" s="1" customFormat="1" ht="25.5" customHeight="1">
      <c r="B86" s="45"/>
      <c r="C86" s="220" t="s">
        <v>185</v>
      </c>
      <c r="D86" s="220" t="s">
        <v>170</v>
      </c>
      <c r="E86" s="221" t="s">
        <v>1434</v>
      </c>
      <c r="F86" s="222" t="s">
        <v>1435</v>
      </c>
      <c r="G86" s="223" t="s">
        <v>173</v>
      </c>
      <c r="H86" s="224">
        <v>3</v>
      </c>
      <c r="I86" s="225"/>
      <c r="J86" s="226">
        <f>ROUND(I86*H86,2)</f>
        <v>0</v>
      </c>
      <c r="K86" s="222" t="s">
        <v>174</v>
      </c>
      <c r="L86" s="71"/>
      <c r="M86" s="227" t="s">
        <v>21</v>
      </c>
      <c r="N86" s="228" t="s">
        <v>42</v>
      </c>
      <c r="O86" s="46"/>
      <c r="P86" s="229">
        <f>O86*H86</f>
        <v>0</v>
      </c>
      <c r="Q86" s="229">
        <v>0</v>
      </c>
      <c r="R86" s="229">
        <f>Q86*H86</f>
        <v>0</v>
      </c>
      <c r="S86" s="229">
        <v>0</v>
      </c>
      <c r="T86" s="230">
        <f>S86*H86</f>
        <v>0</v>
      </c>
      <c r="AR86" s="23" t="s">
        <v>175</v>
      </c>
      <c r="AT86" s="23" t="s">
        <v>170</v>
      </c>
      <c r="AU86" s="23" t="s">
        <v>81</v>
      </c>
      <c r="AY86" s="23" t="s">
        <v>168</v>
      </c>
      <c r="BE86" s="231">
        <f>IF(N86="základní",J86,0)</f>
        <v>0</v>
      </c>
      <c r="BF86" s="231">
        <f>IF(N86="snížená",J86,0)</f>
        <v>0</v>
      </c>
      <c r="BG86" s="231">
        <f>IF(N86="zákl. přenesená",J86,0)</f>
        <v>0</v>
      </c>
      <c r="BH86" s="231">
        <f>IF(N86="sníž. přenesená",J86,0)</f>
        <v>0</v>
      </c>
      <c r="BI86" s="231">
        <f>IF(N86="nulová",J86,0)</f>
        <v>0</v>
      </c>
      <c r="BJ86" s="23" t="s">
        <v>79</v>
      </c>
      <c r="BK86" s="231">
        <f>ROUND(I86*H86,2)</f>
        <v>0</v>
      </c>
      <c r="BL86" s="23" t="s">
        <v>175</v>
      </c>
      <c r="BM86" s="23" t="s">
        <v>1436</v>
      </c>
    </row>
    <row r="87" s="1" customFormat="1">
      <c r="B87" s="45"/>
      <c r="C87" s="73"/>
      <c r="D87" s="232" t="s">
        <v>177</v>
      </c>
      <c r="E87" s="73"/>
      <c r="F87" s="233" t="s">
        <v>1430</v>
      </c>
      <c r="G87" s="73"/>
      <c r="H87" s="73"/>
      <c r="I87" s="190"/>
      <c r="J87" s="73"/>
      <c r="K87" s="73"/>
      <c r="L87" s="71"/>
      <c r="M87" s="234"/>
      <c r="N87" s="46"/>
      <c r="O87" s="46"/>
      <c r="P87" s="46"/>
      <c r="Q87" s="46"/>
      <c r="R87" s="46"/>
      <c r="S87" s="46"/>
      <c r="T87" s="94"/>
      <c r="AT87" s="23" t="s">
        <v>177</v>
      </c>
      <c r="AU87" s="23" t="s">
        <v>81</v>
      </c>
    </row>
    <row r="88" s="1" customFormat="1" ht="25.5" customHeight="1">
      <c r="B88" s="45"/>
      <c r="C88" s="220" t="s">
        <v>175</v>
      </c>
      <c r="D88" s="220" t="s">
        <v>170</v>
      </c>
      <c r="E88" s="221" t="s">
        <v>1437</v>
      </c>
      <c r="F88" s="222" t="s">
        <v>1438</v>
      </c>
      <c r="G88" s="223" t="s">
        <v>466</v>
      </c>
      <c r="H88" s="224">
        <v>11</v>
      </c>
      <c r="I88" s="225"/>
      <c r="J88" s="226">
        <f>ROUND(I88*H88,2)</f>
        <v>0</v>
      </c>
      <c r="K88" s="222" t="s">
        <v>174</v>
      </c>
      <c r="L88" s="71"/>
      <c r="M88" s="227" t="s">
        <v>21</v>
      </c>
      <c r="N88" s="228" t="s">
        <v>42</v>
      </c>
      <c r="O88" s="46"/>
      <c r="P88" s="229">
        <f>O88*H88</f>
        <v>0</v>
      </c>
      <c r="Q88" s="229">
        <v>0</v>
      </c>
      <c r="R88" s="229">
        <f>Q88*H88</f>
        <v>0</v>
      </c>
      <c r="S88" s="229">
        <v>0</v>
      </c>
      <c r="T88" s="230">
        <f>S88*H88</f>
        <v>0</v>
      </c>
      <c r="AR88" s="23" t="s">
        <v>175</v>
      </c>
      <c r="AT88" s="23" t="s">
        <v>170</v>
      </c>
      <c r="AU88" s="23" t="s">
        <v>81</v>
      </c>
      <c r="AY88" s="23" t="s">
        <v>168</v>
      </c>
      <c r="BE88" s="231">
        <f>IF(N88="základní",J88,0)</f>
        <v>0</v>
      </c>
      <c r="BF88" s="231">
        <f>IF(N88="snížená",J88,0)</f>
        <v>0</v>
      </c>
      <c r="BG88" s="231">
        <f>IF(N88="zákl. přenesená",J88,0)</f>
        <v>0</v>
      </c>
      <c r="BH88" s="231">
        <f>IF(N88="sníž. přenesená",J88,0)</f>
        <v>0</v>
      </c>
      <c r="BI88" s="231">
        <f>IF(N88="nulová",J88,0)</f>
        <v>0</v>
      </c>
      <c r="BJ88" s="23" t="s">
        <v>79</v>
      </c>
      <c r="BK88" s="231">
        <f>ROUND(I88*H88,2)</f>
        <v>0</v>
      </c>
      <c r="BL88" s="23" t="s">
        <v>175</v>
      </c>
      <c r="BM88" s="23" t="s">
        <v>1439</v>
      </c>
    </row>
    <row r="89" s="1" customFormat="1">
      <c r="B89" s="45"/>
      <c r="C89" s="73"/>
      <c r="D89" s="232" t="s">
        <v>177</v>
      </c>
      <c r="E89" s="73"/>
      <c r="F89" s="233" t="s">
        <v>1440</v>
      </c>
      <c r="G89" s="73"/>
      <c r="H89" s="73"/>
      <c r="I89" s="190"/>
      <c r="J89" s="73"/>
      <c r="K89" s="73"/>
      <c r="L89" s="71"/>
      <c r="M89" s="234"/>
      <c r="N89" s="46"/>
      <c r="O89" s="46"/>
      <c r="P89" s="46"/>
      <c r="Q89" s="46"/>
      <c r="R89" s="46"/>
      <c r="S89" s="46"/>
      <c r="T89" s="94"/>
      <c r="AT89" s="23" t="s">
        <v>177</v>
      </c>
      <c r="AU89" s="23" t="s">
        <v>81</v>
      </c>
    </row>
    <row r="90" s="1" customFormat="1" ht="25.5" customHeight="1">
      <c r="B90" s="45"/>
      <c r="C90" s="220" t="s">
        <v>192</v>
      </c>
      <c r="D90" s="220" t="s">
        <v>170</v>
      </c>
      <c r="E90" s="221" t="s">
        <v>1441</v>
      </c>
      <c r="F90" s="222" t="s">
        <v>1442</v>
      </c>
      <c r="G90" s="223" t="s">
        <v>466</v>
      </c>
      <c r="H90" s="224">
        <v>5</v>
      </c>
      <c r="I90" s="225"/>
      <c r="J90" s="226">
        <f>ROUND(I90*H90,2)</f>
        <v>0</v>
      </c>
      <c r="K90" s="222" t="s">
        <v>174</v>
      </c>
      <c r="L90" s="71"/>
      <c r="M90" s="227" t="s">
        <v>21</v>
      </c>
      <c r="N90" s="228" t="s">
        <v>42</v>
      </c>
      <c r="O90" s="46"/>
      <c r="P90" s="229">
        <f>O90*H90</f>
        <v>0</v>
      </c>
      <c r="Q90" s="229">
        <v>0</v>
      </c>
      <c r="R90" s="229">
        <f>Q90*H90</f>
        <v>0</v>
      </c>
      <c r="S90" s="229">
        <v>0</v>
      </c>
      <c r="T90" s="230">
        <f>S90*H90</f>
        <v>0</v>
      </c>
      <c r="AR90" s="23" t="s">
        <v>175</v>
      </c>
      <c r="AT90" s="23" t="s">
        <v>170</v>
      </c>
      <c r="AU90" s="23" t="s">
        <v>81</v>
      </c>
      <c r="AY90" s="23" t="s">
        <v>168</v>
      </c>
      <c r="BE90" s="231">
        <f>IF(N90="základní",J90,0)</f>
        <v>0</v>
      </c>
      <c r="BF90" s="231">
        <f>IF(N90="snížená",J90,0)</f>
        <v>0</v>
      </c>
      <c r="BG90" s="231">
        <f>IF(N90="zákl. přenesená",J90,0)</f>
        <v>0</v>
      </c>
      <c r="BH90" s="231">
        <f>IF(N90="sníž. přenesená",J90,0)</f>
        <v>0</v>
      </c>
      <c r="BI90" s="231">
        <f>IF(N90="nulová",J90,0)</f>
        <v>0</v>
      </c>
      <c r="BJ90" s="23" t="s">
        <v>79</v>
      </c>
      <c r="BK90" s="231">
        <f>ROUND(I90*H90,2)</f>
        <v>0</v>
      </c>
      <c r="BL90" s="23" t="s">
        <v>175</v>
      </c>
      <c r="BM90" s="23" t="s">
        <v>1443</v>
      </c>
    </row>
    <row r="91" s="1" customFormat="1">
      <c r="B91" s="45"/>
      <c r="C91" s="73"/>
      <c r="D91" s="232" t="s">
        <v>177</v>
      </c>
      <c r="E91" s="73"/>
      <c r="F91" s="233" t="s">
        <v>1440</v>
      </c>
      <c r="G91" s="73"/>
      <c r="H91" s="73"/>
      <c r="I91" s="190"/>
      <c r="J91" s="73"/>
      <c r="K91" s="73"/>
      <c r="L91" s="71"/>
      <c r="M91" s="234"/>
      <c r="N91" s="46"/>
      <c r="O91" s="46"/>
      <c r="P91" s="46"/>
      <c r="Q91" s="46"/>
      <c r="R91" s="46"/>
      <c r="S91" s="46"/>
      <c r="T91" s="94"/>
      <c r="AT91" s="23" t="s">
        <v>177</v>
      </c>
      <c r="AU91" s="23" t="s">
        <v>81</v>
      </c>
    </row>
    <row r="92" s="1" customFormat="1" ht="25.5" customHeight="1">
      <c r="B92" s="45"/>
      <c r="C92" s="220" t="s">
        <v>198</v>
      </c>
      <c r="D92" s="220" t="s">
        <v>170</v>
      </c>
      <c r="E92" s="221" t="s">
        <v>1444</v>
      </c>
      <c r="F92" s="222" t="s">
        <v>1445</v>
      </c>
      <c r="G92" s="223" t="s">
        <v>466</v>
      </c>
      <c r="H92" s="224">
        <v>2</v>
      </c>
      <c r="I92" s="225"/>
      <c r="J92" s="226">
        <f>ROUND(I92*H92,2)</f>
        <v>0</v>
      </c>
      <c r="K92" s="222" t="s">
        <v>174</v>
      </c>
      <c r="L92" s="71"/>
      <c r="M92" s="227" t="s">
        <v>21</v>
      </c>
      <c r="N92" s="228" t="s">
        <v>42</v>
      </c>
      <c r="O92" s="46"/>
      <c r="P92" s="229">
        <f>O92*H92</f>
        <v>0</v>
      </c>
      <c r="Q92" s="229">
        <v>0</v>
      </c>
      <c r="R92" s="229">
        <f>Q92*H92</f>
        <v>0</v>
      </c>
      <c r="S92" s="229">
        <v>0</v>
      </c>
      <c r="T92" s="230">
        <f>S92*H92</f>
        <v>0</v>
      </c>
      <c r="AR92" s="23" t="s">
        <v>175</v>
      </c>
      <c r="AT92" s="23" t="s">
        <v>170</v>
      </c>
      <c r="AU92" s="23" t="s">
        <v>81</v>
      </c>
      <c r="AY92" s="23" t="s">
        <v>168</v>
      </c>
      <c r="BE92" s="231">
        <f>IF(N92="základní",J92,0)</f>
        <v>0</v>
      </c>
      <c r="BF92" s="231">
        <f>IF(N92="snížená",J92,0)</f>
        <v>0</v>
      </c>
      <c r="BG92" s="231">
        <f>IF(N92="zákl. přenesená",J92,0)</f>
        <v>0</v>
      </c>
      <c r="BH92" s="231">
        <f>IF(N92="sníž. přenesená",J92,0)</f>
        <v>0</v>
      </c>
      <c r="BI92" s="231">
        <f>IF(N92="nulová",J92,0)</f>
        <v>0</v>
      </c>
      <c r="BJ92" s="23" t="s">
        <v>79</v>
      </c>
      <c r="BK92" s="231">
        <f>ROUND(I92*H92,2)</f>
        <v>0</v>
      </c>
      <c r="BL92" s="23" t="s">
        <v>175</v>
      </c>
      <c r="BM92" s="23" t="s">
        <v>1446</v>
      </c>
    </row>
    <row r="93" s="1" customFormat="1">
      <c r="B93" s="45"/>
      <c r="C93" s="73"/>
      <c r="D93" s="232" t="s">
        <v>177</v>
      </c>
      <c r="E93" s="73"/>
      <c r="F93" s="233" t="s">
        <v>1440</v>
      </c>
      <c r="G93" s="73"/>
      <c r="H93" s="73"/>
      <c r="I93" s="190"/>
      <c r="J93" s="73"/>
      <c r="K93" s="73"/>
      <c r="L93" s="71"/>
      <c r="M93" s="234"/>
      <c r="N93" s="46"/>
      <c r="O93" s="46"/>
      <c r="P93" s="46"/>
      <c r="Q93" s="46"/>
      <c r="R93" s="46"/>
      <c r="S93" s="46"/>
      <c r="T93" s="94"/>
      <c r="AT93" s="23" t="s">
        <v>177</v>
      </c>
      <c r="AU93" s="23" t="s">
        <v>81</v>
      </c>
    </row>
    <row r="94" s="1" customFormat="1" ht="25.5" customHeight="1">
      <c r="B94" s="45"/>
      <c r="C94" s="220" t="s">
        <v>202</v>
      </c>
      <c r="D94" s="220" t="s">
        <v>170</v>
      </c>
      <c r="E94" s="221" t="s">
        <v>1447</v>
      </c>
      <c r="F94" s="222" t="s">
        <v>1448</v>
      </c>
      <c r="G94" s="223" t="s">
        <v>466</v>
      </c>
      <c r="H94" s="224">
        <v>1</v>
      </c>
      <c r="I94" s="225"/>
      <c r="J94" s="226">
        <f>ROUND(I94*H94,2)</f>
        <v>0</v>
      </c>
      <c r="K94" s="222" t="s">
        <v>174</v>
      </c>
      <c r="L94" s="71"/>
      <c r="M94" s="227" t="s">
        <v>21</v>
      </c>
      <c r="N94" s="228" t="s">
        <v>42</v>
      </c>
      <c r="O94" s="46"/>
      <c r="P94" s="229">
        <f>O94*H94</f>
        <v>0</v>
      </c>
      <c r="Q94" s="229">
        <v>0</v>
      </c>
      <c r="R94" s="229">
        <f>Q94*H94</f>
        <v>0</v>
      </c>
      <c r="S94" s="229">
        <v>0</v>
      </c>
      <c r="T94" s="230">
        <f>S94*H94</f>
        <v>0</v>
      </c>
      <c r="AR94" s="23" t="s">
        <v>175</v>
      </c>
      <c r="AT94" s="23" t="s">
        <v>170</v>
      </c>
      <c r="AU94" s="23" t="s">
        <v>81</v>
      </c>
      <c r="AY94" s="23" t="s">
        <v>168</v>
      </c>
      <c r="BE94" s="231">
        <f>IF(N94="základní",J94,0)</f>
        <v>0</v>
      </c>
      <c r="BF94" s="231">
        <f>IF(N94="snížená",J94,0)</f>
        <v>0</v>
      </c>
      <c r="BG94" s="231">
        <f>IF(N94="zákl. přenesená",J94,0)</f>
        <v>0</v>
      </c>
      <c r="BH94" s="231">
        <f>IF(N94="sníž. přenesená",J94,0)</f>
        <v>0</v>
      </c>
      <c r="BI94" s="231">
        <f>IF(N94="nulová",J94,0)</f>
        <v>0</v>
      </c>
      <c r="BJ94" s="23" t="s">
        <v>79</v>
      </c>
      <c r="BK94" s="231">
        <f>ROUND(I94*H94,2)</f>
        <v>0</v>
      </c>
      <c r="BL94" s="23" t="s">
        <v>175</v>
      </c>
      <c r="BM94" s="23" t="s">
        <v>1449</v>
      </c>
    </row>
    <row r="95" s="1" customFormat="1">
      <c r="B95" s="45"/>
      <c r="C95" s="73"/>
      <c r="D95" s="232" t="s">
        <v>177</v>
      </c>
      <c r="E95" s="73"/>
      <c r="F95" s="233" t="s">
        <v>1440</v>
      </c>
      <c r="G95" s="73"/>
      <c r="H95" s="73"/>
      <c r="I95" s="190"/>
      <c r="J95" s="73"/>
      <c r="K95" s="73"/>
      <c r="L95" s="71"/>
      <c r="M95" s="234"/>
      <c r="N95" s="46"/>
      <c r="O95" s="46"/>
      <c r="P95" s="46"/>
      <c r="Q95" s="46"/>
      <c r="R95" s="46"/>
      <c r="S95" s="46"/>
      <c r="T95" s="94"/>
      <c r="AT95" s="23" t="s">
        <v>177</v>
      </c>
      <c r="AU95" s="23" t="s">
        <v>81</v>
      </c>
    </row>
    <row r="96" s="1" customFormat="1" ht="25.5" customHeight="1">
      <c r="B96" s="45"/>
      <c r="C96" s="220" t="s">
        <v>208</v>
      </c>
      <c r="D96" s="220" t="s">
        <v>170</v>
      </c>
      <c r="E96" s="221" t="s">
        <v>1450</v>
      </c>
      <c r="F96" s="222" t="s">
        <v>1451</v>
      </c>
      <c r="G96" s="223" t="s">
        <v>173</v>
      </c>
      <c r="H96" s="224">
        <v>0.29999999999999999</v>
      </c>
      <c r="I96" s="225"/>
      <c r="J96" s="226">
        <f>ROUND(I96*H96,2)</f>
        <v>0</v>
      </c>
      <c r="K96" s="222" t="s">
        <v>174</v>
      </c>
      <c r="L96" s="71"/>
      <c r="M96" s="227" t="s">
        <v>21</v>
      </c>
      <c r="N96" s="228" t="s">
        <v>42</v>
      </c>
      <c r="O96" s="46"/>
      <c r="P96" s="229">
        <f>O96*H96</f>
        <v>0</v>
      </c>
      <c r="Q96" s="229">
        <v>0</v>
      </c>
      <c r="R96" s="229">
        <f>Q96*H96</f>
        <v>0</v>
      </c>
      <c r="S96" s="229">
        <v>0</v>
      </c>
      <c r="T96" s="230">
        <f>S96*H96</f>
        <v>0</v>
      </c>
      <c r="AR96" s="23" t="s">
        <v>175</v>
      </c>
      <c r="AT96" s="23" t="s">
        <v>170</v>
      </c>
      <c r="AU96" s="23" t="s">
        <v>81</v>
      </c>
      <c r="AY96" s="23" t="s">
        <v>168</v>
      </c>
      <c r="BE96" s="231">
        <f>IF(N96="základní",J96,0)</f>
        <v>0</v>
      </c>
      <c r="BF96" s="231">
        <f>IF(N96="snížená",J96,0)</f>
        <v>0</v>
      </c>
      <c r="BG96" s="231">
        <f>IF(N96="zákl. přenesená",J96,0)</f>
        <v>0</v>
      </c>
      <c r="BH96" s="231">
        <f>IF(N96="sníž. přenesená",J96,0)</f>
        <v>0</v>
      </c>
      <c r="BI96" s="231">
        <f>IF(N96="nulová",J96,0)</f>
        <v>0</v>
      </c>
      <c r="BJ96" s="23" t="s">
        <v>79</v>
      </c>
      <c r="BK96" s="231">
        <f>ROUND(I96*H96,2)</f>
        <v>0</v>
      </c>
      <c r="BL96" s="23" t="s">
        <v>175</v>
      </c>
      <c r="BM96" s="23" t="s">
        <v>1452</v>
      </c>
    </row>
    <row r="97" s="1" customFormat="1">
      <c r="B97" s="45"/>
      <c r="C97" s="73"/>
      <c r="D97" s="232" t="s">
        <v>177</v>
      </c>
      <c r="E97" s="73"/>
      <c r="F97" s="233" t="s">
        <v>1453</v>
      </c>
      <c r="G97" s="73"/>
      <c r="H97" s="73"/>
      <c r="I97" s="190"/>
      <c r="J97" s="73"/>
      <c r="K97" s="73"/>
      <c r="L97" s="71"/>
      <c r="M97" s="234"/>
      <c r="N97" s="46"/>
      <c r="O97" s="46"/>
      <c r="P97" s="46"/>
      <c r="Q97" s="46"/>
      <c r="R97" s="46"/>
      <c r="S97" s="46"/>
      <c r="T97" s="94"/>
      <c r="AT97" s="23" t="s">
        <v>177</v>
      </c>
      <c r="AU97" s="23" t="s">
        <v>81</v>
      </c>
    </row>
    <row r="98" s="1" customFormat="1" ht="25.5" customHeight="1">
      <c r="B98" s="45"/>
      <c r="C98" s="220" t="s">
        <v>212</v>
      </c>
      <c r="D98" s="220" t="s">
        <v>170</v>
      </c>
      <c r="E98" s="221" t="s">
        <v>1454</v>
      </c>
      <c r="F98" s="222" t="s">
        <v>1455</v>
      </c>
      <c r="G98" s="223" t="s">
        <v>173</v>
      </c>
      <c r="H98" s="224">
        <v>0.29999999999999999</v>
      </c>
      <c r="I98" s="225"/>
      <c r="J98" s="226">
        <f>ROUND(I98*H98,2)</f>
        <v>0</v>
      </c>
      <c r="K98" s="222" t="s">
        <v>174</v>
      </c>
      <c r="L98" s="71"/>
      <c r="M98" s="227" t="s">
        <v>21</v>
      </c>
      <c r="N98" s="228" t="s">
        <v>42</v>
      </c>
      <c r="O98" s="46"/>
      <c r="P98" s="229">
        <f>O98*H98</f>
        <v>0</v>
      </c>
      <c r="Q98" s="229">
        <v>0</v>
      </c>
      <c r="R98" s="229">
        <f>Q98*H98</f>
        <v>0</v>
      </c>
      <c r="S98" s="229">
        <v>0</v>
      </c>
      <c r="T98" s="230">
        <f>S98*H98</f>
        <v>0</v>
      </c>
      <c r="AR98" s="23" t="s">
        <v>175</v>
      </c>
      <c r="AT98" s="23" t="s">
        <v>170</v>
      </c>
      <c r="AU98" s="23" t="s">
        <v>81</v>
      </c>
      <c r="AY98" s="23" t="s">
        <v>168</v>
      </c>
      <c r="BE98" s="231">
        <f>IF(N98="základní",J98,0)</f>
        <v>0</v>
      </c>
      <c r="BF98" s="231">
        <f>IF(N98="snížená",J98,0)</f>
        <v>0</v>
      </c>
      <c r="BG98" s="231">
        <f>IF(N98="zákl. přenesená",J98,0)</f>
        <v>0</v>
      </c>
      <c r="BH98" s="231">
        <f>IF(N98="sníž. přenesená",J98,0)</f>
        <v>0</v>
      </c>
      <c r="BI98" s="231">
        <f>IF(N98="nulová",J98,0)</f>
        <v>0</v>
      </c>
      <c r="BJ98" s="23" t="s">
        <v>79</v>
      </c>
      <c r="BK98" s="231">
        <f>ROUND(I98*H98,2)</f>
        <v>0</v>
      </c>
      <c r="BL98" s="23" t="s">
        <v>175</v>
      </c>
      <c r="BM98" s="23" t="s">
        <v>1456</v>
      </c>
    </row>
    <row r="99" s="1" customFormat="1">
      <c r="B99" s="45"/>
      <c r="C99" s="73"/>
      <c r="D99" s="232" t="s">
        <v>177</v>
      </c>
      <c r="E99" s="73"/>
      <c r="F99" s="233" t="s">
        <v>1457</v>
      </c>
      <c r="G99" s="73"/>
      <c r="H99" s="73"/>
      <c r="I99" s="190"/>
      <c r="J99" s="73"/>
      <c r="K99" s="73"/>
      <c r="L99" s="71"/>
      <c r="M99" s="234"/>
      <c r="N99" s="46"/>
      <c r="O99" s="46"/>
      <c r="P99" s="46"/>
      <c r="Q99" s="46"/>
      <c r="R99" s="46"/>
      <c r="S99" s="46"/>
      <c r="T99" s="94"/>
      <c r="AT99" s="23" t="s">
        <v>177</v>
      </c>
      <c r="AU99" s="23" t="s">
        <v>81</v>
      </c>
    </row>
    <row r="100" s="1" customFormat="1" ht="25.5" customHeight="1">
      <c r="B100" s="45"/>
      <c r="C100" s="220" t="s">
        <v>217</v>
      </c>
      <c r="D100" s="220" t="s">
        <v>170</v>
      </c>
      <c r="E100" s="221" t="s">
        <v>233</v>
      </c>
      <c r="F100" s="222" t="s">
        <v>234</v>
      </c>
      <c r="G100" s="223" t="s">
        <v>235</v>
      </c>
      <c r="H100" s="224">
        <v>28.300000000000001</v>
      </c>
      <c r="I100" s="225"/>
      <c r="J100" s="226">
        <f>ROUND(I100*H100,2)</f>
        <v>0</v>
      </c>
      <c r="K100" s="222" t="s">
        <v>174</v>
      </c>
      <c r="L100" s="71"/>
      <c r="M100" s="227" t="s">
        <v>21</v>
      </c>
      <c r="N100" s="228" t="s">
        <v>42</v>
      </c>
      <c r="O100" s="46"/>
      <c r="P100" s="229">
        <f>O100*H100</f>
        <v>0</v>
      </c>
      <c r="Q100" s="229">
        <v>0</v>
      </c>
      <c r="R100" s="229">
        <f>Q100*H100</f>
        <v>0</v>
      </c>
      <c r="S100" s="229">
        <v>0</v>
      </c>
      <c r="T100" s="230">
        <f>S100*H100</f>
        <v>0</v>
      </c>
      <c r="AR100" s="23" t="s">
        <v>175</v>
      </c>
      <c r="AT100" s="23" t="s">
        <v>170</v>
      </c>
      <c r="AU100" s="23" t="s">
        <v>81</v>
      </c>
      <c r="AY100" s="23" t="s">
        <v>168</v>
      </c>
      <c r="BE100" s="231">
        <f>IF(N100="základní",J100,0)</f>
        <v>0</v>
      </c>
      <c r="BF100" s="231">
        <f>IF(N100="snížená",J100,0)</f>
        <v>0</v>
      </c>
      <c r="BG100" s="231">
        <f>IF(N100="zákl. přenesená",J100,0)</f>
        <v>0</v>
      </c>
      <c r="BH100" s="231">
        <f>IF(N100="sníž. přenesená",J100,0)</f>
        <v>0</v>
      </c>
      <c r="BI100" s="231">
        <f>IF(N100="nulová",J100,0)</f>
        <v>0</v>
      </c>
      <c r="BJ100" s="23" t="s">
        <v>79</v>
      </c>
      <c r="BK100" s="231">
        <f>ROUND(I100*H100,2)</f>
        <v>0</v>
      </c>
      <c r="BL100" s="23" t="s">
        <v>175</v>
      </c>
      <c r="BM100" s="23" t="s">
        <v>1458</v>
      </c>
    </row>
    <row r="101" s="1" customFormat="1">
      <c r="B101" s="45"/>
      <c r="C101" s="73"/>
      <c r="D101" s="232" t="s">
        <v>177</v>
      </c>
      <c r="E101" s="73"/>
      <c r="F101" s="233" t="s">
        <v>237</v>
      </c>
      <c r="G101" s="73"/>
      <c r="H101" s="73"/>
      <c r="I101" s="190"/>
      <c r="J101" s="73"/>
      <c r="K101" s="73"/>
      <c r="L101" s="71"/>
      <c r="M101" s="234"/>
      <c r="N101" s="46"/>
      <c r="O101" s="46"/>
      <c r="P101" s="46"/>
      <c r="Q101" s="46"/>
      <c r="R101" s="46"/>
      <c r="S101" s="46"/>
      <c r="T101" s="94"/>
      <c r="AT101" s="23" t="s">
        <v>177</v>
      </c>
      <c r="AU101" s="23" t="s">
        <v>81</v>
      </c>
    </row>
    <row r="102" s="11" customFormat="1">
      <c r="B102" s="235"/>
      <c r="C102" s="236"/>
      <c r="D102" s="232" t="s">
        <v>182</v>
      </c>
      <c r="E102" s="237" t="s">
        <v>21</v>
      </c>
      <c r="F102" s="238" t="s">
        <v>1459</v>
      </c>
      <c r="G102" s="236"/>
      <c r="H102" s="239">
        <v>28.300000000000001</v>
      </c>
      <c r="I102" s="240"/>
      <c r="J102" s="236"/>
      <c r="K102" s="236"/>
      <c r="L102" s="241"/>
      <c r="M102" s="242"/>
      <c r="N102" s="243"/>
      <c r="O102" s="243"/>
      <c r="P102" s="243"/>
      <c r="Q102" s="243"/>
      <c r="R102" s="243"/>
      <c r="S102" s="243"/>
      <c r="T102" s="244"/>
      <c r="AT102" s="245" t="s">
        <v>182</v>
      </c>
      <c r="AU102" s="245" t="s">
        <v>81</v>
      </c>
      <c r="AV102" s="11" t="s">
        <v>81</v>
      </c>
      <c r="AW102" s="11" t="s">
        <v>34</v>
      </c>
      <c r="AX102" s="11" t="s">
        <v>71</v>
      </c>
      <c r="AY102" s="245" t="s">
        <v>168</v>
      </c>
    </row>
    <row r="103" s="12" customFormat="1">
      <c r="B103" s="246"/>
      <c r="C103" s="247"/>
      <c r="D103" s="232" t="s">
        <v>182</v>
      </c>
      <c r="E103" s="248" t="s">
        <v>21</v>
      </c>
      <c r="F103" s="249" t="s">
        <v>184</v>
      </c>
      <c r="G103" s="247"/>
      <c r="H103" s="250">
        <v>28.300000000000001</v>
      </c>
      <c r="I103" s="251"/>
      <c r="J103" s="247"/>
      <c r="K103" s="247"/>
      <c r="L103" s="252"/>
      <c r="M103" s="253"/>
      <c r="N103" s="254"/>
      <c r="O103" s="254"/>
      <c r="P103" s="254"/>
      <c r="Q103" s="254"/>
      <c r="R103" s="254"/>
      <c r="S103" s="254"/>
      <c r="T103" s="255"/>
      <c r="AT103" s="256" t="s">
        <v>182</v>
      </c>
      <c r="AU103" s="256" t="s">
        <v>81</v>
      </c>
      <c r="AV103" s="12" t="s">
        <v>175</v>
      </c>
      <c r="AW103" s="12" t="s">
        <v>34</v>
      </c>
      <c r="AX103" s="12" t="s">
        <v>79</v>
      </c>
      <c r="AY103" s="256" t="s">
        <v>168</v>
      </c>
    </row>
    <row r="104" s="1" customFormat="1" ht="25.5" customHeight="1">
      <c r="B104" s="45"/>
      <c r="C104" s="220" t="s">
        <v>222</v>
      </c>
      <c r="D104" s="220" t="s">
        <v>170</v>
      </c>
      <c r="E104" s="221" t="s">
        <v>1460</v>
      </c>
      <c r="F104" s="222" t="s">
        <v>1461</v>
      </c>
      <c r="G104" s="223" t="s">
        <v>173</v>
      </c>
      <c r="H104" s="224">
        <v>3.2999999999999998</v>
      </c>
      <c r="I104" s="225"/>
      <c r="J104" s="226">
        <f>ROUND(I104*H104,2)</f>
        <v>0</v>
      </c>
      <c r="K104" s="222" t="s">
        <v>174</v>
      </c>
      <c r="L104" s="71"/>
      <c r="M104" s="227" t="s">
        <v>21</v>
      </c>
      <c r="N104" s="228" t="s">
        <v>42</v>
      </c>
      <c r="O104" s="46"/>
      <c r="P104" s="229">
        <f>O104*H104</f>
        <v>0</v>
      </c>
      <c r="Q104" s="229">
        <v>0</v>
      </c>
      <c r="R104" s="229">
        <f>Q104*H104</f>
        <v>0</v>
      </c>
      <c r="S104" s="229">
        <v>0</v>
      </c>
      <c r="T104" s="230">
        <f>S104*H104</f>
        <v>0</v>
      </c>
      <c r="AR104" s="23" t="s">
        <v>175</v>
      </c>
      <c r="AT104" s="23" t="s">
        <v>170</v>
      </c>
      <c r="AU104" s="23" t="s">
        <v>81</v>
      </c>
      <c r="AY104" s="23" t="s">
        <v>168</v>
      </c>
      <c r="BE104" s="231">
        <f>IF(N104="základní",J104,0)</f>
        <v>0</v>
      </c>
      <c r="BF104" s="231">
        <f>IF(N104="snížená",J104,0)</f>
        <v>0</v>
      </c>
      <c r="BG104" s="231">
        <f>IF(N104="zákl. přenesená",J104,0)</f>
        <v>0</v>
      </c>
      <c r="BH104" s="231">
        <f>IF(N104="sníž. přenesená",J104,0)</f>
        <v>0</v>
      </c>
      <c r="BI104" s="231">
        <f>IF(N104="nulová",J104,0)</f>
        <v>0</v>
      </c>
      <c r="BJ104" s="23" t="s">
        <v>79</v>
      </c>
      <c r="BK104" s="231">
        <f>ROUND(I104*H104,2)</f>
        <v>0</v>
      </c>
      <c r="BL104" s="23" t="s">
        <v>175</v>
      </c>
      <c r="BM104" s="23" t="s">
        <v>1462</v>
      </c>
    </row>
    <row r="105" s="1" customFormat="1">
      <c r="B105" s="45"/>
      <c r="C105" s="73"/>
      <c r="D105" s="232" t="s">
        <v>177</v>
      </c>
      <c r="E105" s="73"/>
      <c r="F105" s="233" t="s">
        <v>1463</v>
      </c>
      <c r="G105" s="73"/>
      <c r="H105" s="73"/>
      <c r="I105" s="190"/>
      <c r="J105" s="73"/>
      <c r="K105" s="73"/>
      <c r="L105" s="71"/>
      <c r="M105" s="234"/>
      <c r="N105" s="46"/>
      <c r="O105" s="46"/>
      <c r="P105" s="46"/>
      <c r="Q105" s="46"/>
      <c r="R105" s="46"/>
      <c r="S105" s="46"/>
      <c r="T105" s="94"/>
      <c r="AT105" s="23" t="s">
        <v>177</v>
      </c>
      <c r="AU105" s="23" t="s">
        <v>81</v>
      </c>
    </row>
    <row r="106" s="11" customFormat="1">
      <c r="B106" s="235"/>
      <c r="C106" s="236"/>
      <c r="D106" s="232" t="s">
        <v>182</v>
      </c>
      <c r="E106" s="237" t="s">
        <v>21</v>
      </c>
      <c r="F106" s="238" t="s">
        <v>1464</v>
      </c>
      <c r="G106" s="236"/>
      <c r="H106" s="239">
        <v>3.2999999999999998</v>
      </c>
      <c r="I106" s="240"/>
      <c r="J106" s="236"/>
      <c r="K106" s="236"/>
      <c r="L106" s="241"/>
      <c r="M106" s="242"/>
      <c r="N106" s="243"/>
      <c r="O106" s="243"/>
      <c r="P106" s="243"/>
      <c r="Q106" s="243"/>
      <c r="R106" s="243"/>
      <c r="S106" s="243"/>
      <c r="T106" s="244"/>
      <c r="AT106" s="245" t="s">
        <v>182</v>
      </c>
      <c r="AU106" s="245" t="s">
        <v>81</v>
      </c>
      <c r="AV106" s="11" t="s">
        <v>81</v>
      </c>
      <c r="AW106" s="11" t="s">
        <v>34</v>
      </c>
      <c r="AX106" s="11" t="s">
        <v>71</v>
      </c>
      <c r="AY106" s="245" t="s">
        <v>168</v>
      </c>
    </row>
    <row r="107" s="12" customFormat="1">
      <c r="B107" s="246"/>
      <c r="C107" s="247"/>
      <c r="D107" s="232" t="s">
        <v>182</v>
      </c>
      <c r="E107" s="248" t="s">
        <v>21</v>
      </c>
      <c r="F107" s="249" t="s">
        <v>184</v>
      </c>
      <c r="G107" s="247"/>
      <c r="H107" s="250">
        <v>3.2999999999999998</v>
      </c>
      <c r="I107" s="251"/>
      <c r="J107" s="247"/>
      <c r="K107" s="247"/>
      <c r="L107" s="252"/>
      <c r="M107" s="253"/>
      <c r="N107" s="254"/>
      <c r="O107" s="254"/>
      <c r="P107" s="254"/>
      <c r="Q107" s="254"/>
      <c r="R107" s="254"/>
      <c r="S107" s="254"/>
      <c r="T107" s="255"/>
      <c r="AT107" s="256" t="s">
        <v>182</v>
      </c>
      <c r="AU107" s="256" t="s">
        <v>81</v>
      </c>
      <c r="AV107" s="12" t="s">
        <v>175</v>
      </c>
      <c r="AW107" s="12" t="s">
        <v>34</v>
      </c>
      <c r="AX107" s="12" t="s">
        <v>79</v>
      </c>
      <c r="AY107" s="256" t="s">
        <v>168</v>
      </c>
    </row>
    <row r="108" s="1" customFormat="1" ht="16.5" customHeight="1">
      <c r="B108" s="45"/>
      <c r="C108" s="257" t="s">
        <v>227</v>
      </c>
      <c r="D108" s="257" t="s">
        <v>259</v>
      </c>
      <c r="E108" s="258" t="s">
        <v>1465</v>
      </c>
      <c r="F108" s="259" t="s">
        <v>1466</v>
      </c>
      <c r="G108" s="260" t="s">
        <v>205</v>
      </c>
      <c r="H108" s="261">
        <v>0.29399999999999998</v>
      </c>
      <c r="I108" s="262"/>
      <c r="J108" s="263">
        <f>ROUND(I108*H108,2)</f>
        <v>0</v>
      </c>
      <c r="K108" s="259" t="s">
        <v>21</v>
      </c>
      <c r="L108" s="264"/>
      <c r="M108" s="265" t="s">
        <v>21</v>
      </c>
      <c r="N108" s="266" t="s">
        <v>42</v>
      </c>
      <c r="O108" s="46"/>
      <c r="P108" s="229">
        <f>O108*H108</f>
        <v>0</v>
      </c>
      <c r="Q108" s="229">
        <v>1</v>
      </c>
      <c r="R108" s="229">
        <f>Q108*H108</f>
        <v>0.29399999999999998</v>
      </c>
      <c r="S108" s="229">
        <v>0</v>
      </c>
      <c r="T108" s="230">
        <f>S108*H108</f>
        <v>0</v>
      </c>
      <c r="AR108" s="23" t="s">
        <v>208</v>
      </c>
      <c r="AT108" s="23" t="s">
        <v>259</v>
      </c>
      <c r="AU108" s="23" t="s">
        <v>81</v>
      </c>
      <c r="AY108" s="23" t="s">
        <v>168</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175</v>
      </c>
      <c r="BM108" s="23" t="s">
        <v>1467</v>
      </c>
    </row>
    <row r="109" s="11" customFormat="1">
      <c r="B109" s="235"/>
      <c r="C109" s="236"/>
      <c r="D109" s="232" t="s">
        <v>182</v>
      </c>
      <c r="E109" s="237" t="s">
        <v>21</v>
      </c>
      <c r="F109" s="238" t="s">
        <v>1468</v>
      </c>
      <c r="G109" s="236"/>
      <c r="H109" s="239">
        <v>0.69999999999999996</v>
      </c>
      <c r="I109" s="240"/>
      <c r="J109" s="236"/>
      <c r="K109" s="236"/>
      <c r="L109" s="241"/>
      <c r="M109" s="242"/>
      <c r="N109" s="243"/>
      <c r="O109" s="243"/>
      <c r="P109" s="243"/>
      <c r="Q109" s="243"/>
      <c r="R109" s="243"/>
      <c r="S109" s="243"/>
      <c r="T109" s="244"/>
      <c r="AT109" s="245" t="s">
        <v>182</v>
      </c>
      <c r="AU109" s="245" t="s">
        <v>81</v>
      </c>
      <c r="AV109" s="11" t="s">
        <v>81</v>
      </c>
      <c r="AW109" s="11" t="s">
        <v>34</v>
      </c>
      <c r="AX109" s="11" t="s">
        <v>71</v>
      </c>
      <c r="AY109" s="245" t="s">
        <v>168</v>
      </c>
    </row>
    <row r="110" s="12" customFormat="1">
      <c r="B110" s="246"/>
      <c r="C110" s="247"/>
      <c r="D110" s="232" t="s">
        <v>182</v>
      </c>
      <c r="E110" s="248" t="s">
        <v>21</v>
      </c>
      <c r="F110" s="249" t="s">
        <v>184</v>
      </c>
      <c r="G110" s="247"/>
      <c r="H110" s="250">
        <v>0.69999999999999996</v>
      </c>
      <c r="I110" s="251"/>
      <c r="J110" s="247"/>
      <c r="K110" s="247"/>
      <c r="L110" s="252"/>
      <c r="M110" s="253"/>
      <c r="N110" s="254"/>
      <c r="O110" s="254"/>
      <c r="P110" s="254"/>
      <c r="Q110" s="254"/>
      <c r="R110" s="254"/>
      <c r="S110" s="254"/>
      <c r="T110" s="255"/>
      <c r="AT110" s="256" t="s">
        <v>182</v>
      </c>
      <c r="AU110" s="256" t="s">
        <v>81</v>
      </c>
      <c r="AV110" s="12" t="s">
        <v>175</v>
      </c>
      <c r="AW110" s="12" t="s">
        <v>34</v>
      </c>
      <c r="AX110" s="12" t="s">
        <v>79</v>
      </c>
      <c r="AY110" s="256" t="s">
        <v>168</v>
      </c>
    </row>
    <row r="111" s="11" customFormat="1">
      <c r="B111" s="235"/>
      <c r="C111" s="236"/>
      <c r="D111" s="232" t="s">
        <v>182</v>
      </c>
      <c r="E111" s="236"/>
      <c r="F111" s="238" t="s">
        <v>1469</v>
      </c>
      <c r="G111" s="236"/>
      <c r="H111" s="239">
        <v>0.29399999999999998</v>
      </c>
      <c r="I111" s="240"/>
      <c r="J111" s="236"/>
      <c r="K111" s="236"/>
      <c r="L111" s="241"/>
      <c r="M111" s="242"/>
      <c r="N111" s="243"/>
      <c r="O111" s="243"/>
      <c r="P111" s="243"/>
      <c r="Q111" s="243"/>
      <c r="R111" s="243"/>
      <c r="S111" s="243"/>
      <c r="T111" s="244"/>
      <c r="AT111" s="245" t="s">
        <v>182</v>
      </c>
      <c r="AU111" s="245" t="s">
        <v>81</v>
      </c>
      <c r="AV111" s="11" t="s">
        <v>81</v>
      </c>
      <c r="AW111" s="11" t="s">
        <v>6</v>
      </c>
      <c r="AX111" s="11" t="s">
        <v>79</v>
      </c>
      <c r="AY111" s="245" t="s">
        <v>168</v>
      </c>
    </row>
    <row r="112" s="1" customFormat="1" ht="25.5" customHeight="1">
      <c r="B112" s="45"/>
      <c r="C112" s="220" t="s">
        <v>232</v>
      </c>
      <c r="D112" s="220" t="s">
        <v>170</v>
      </c>
      <c r="E112" s="221" t="s">
        <v>1470</v>
      </c>
      <c r="F112" s="222" t="s">
        <v>1471</v>
      </c>
      <c r="G112" s="223" t="s">
        <v>173</v>
      </c>
      <c r="H112" s="224">
        <v>89</v>
      </c>
      <c r="I112" s="225"/>
      <c r="J112" s="226">
        <f>ROUND(I112*H112,2)</f>
        <v>0</v>
      </c>
      <c r="K112" s="222" t="s">
        <v>21</v>
      </c>
      <c r="L112" s="71"/>
      <c r="M112" s="227" t="s">
        <v>21</v>
      </c>
      <c r="N112" s="228" t="s">
        <v>42</v>
      </c>
      <c r="O112" s="46"/>
      <c r="P112" s="229">
        <f>O112*H112</f>
        <v>0</v>
      </c>
      <c r="Q112" s="229">
        <v>0</v>
      </c>
      <c r="R112" s="229">
        <f>Q112*H112</f>
        <v>0</v>
      </c>
      <c r="S112" s="229">
        <v>0</v>
      </c>
      <c r="T112" s="230">
        <f>S112*H112</f>
        <v>0</v>
      </c>
      <c r="AR112" s="23" t="s">
        <v>175</v>
      </c>
      <c r="AT112" s="23" t="s">
        <v>170</v>
      </c>
      <c r="AU112" s="23" t="s">
        <v>81</v>
      </c>
      <c r="AY112" s="23" t="s">
        <v>168</v>
      </c>
      <c r="BE112" s="231">
        <f>IF(N112="základní",J112,0)</f>
        <v>0</v>
      </c>
      <c r="BF112" s="231">
        <f>IF(N112="snížená",J112,0)</f>
        <v>0</v>
      </c>
      <c r="BG112" s="231">
        <f>IF(N112="zákl. přenesená",J112,0)</f>
        <v>0</v>
      </c>
      <c r="BH112" s="231">
        <f>IF(N112="sníž. přenesená",J112,0)</f>
        <v>0</v>
      </c>
      <c r="BI112" s="231">
        <f>IF(N112="nulová",J112,0)</f>
        <v>0</v>
      </c>
      <c r="BJ112" s="23" t="s">
        <v>79</v>
      </c>
      <c r="BK112" s="231">
        <f>ROUND(I112*H112,2)</f>
        <v>0</v>
      </c>
      <c r="BL112" s="23" t="s">
        <v>175</v>
      </c>
      <c r="BM112" s="23" t="s">
        <v>1472</v>
      </c>
    </row>
    <row r="113" s="1" customFormat="1">
      <c r="B113" s="45"/>
      <c r="C113" s="73"/>
      <c r="D113" s="232" t="s">
        <v>177</v>
      </c>
      <c r="E113" s="73"/>
      <c r="F113" s="233" t="s">
        <v>1473</v>
      </c>
      <c r="G113" s="73"/>
      <c r="H113" s="73"/>
      <c r="I113" s="190"/>
      <c r="J113" s="73"/>
      <c r="K113" s="73"/>
      <c r="L113" s="71"/>
      <c r="M113" s="234"/>
      <c r="N113" s="46"/>
      <c r="O113" s="46"/>
      <c r="P113" s="46"/>
      <c r="Q113" s="46"/>
      <c r="R113" s="46"/>
      <c r="S113" s="46"/>
      <c r="T113" s="94"/>
      <c r="AT113" s="23" t="s">
        <v>177</v>
      </c>
      <c r="AU113" s="23" t="s">
        <v>81</v>
      </c>
    </row>
    <row r="114" s="1" customFormat="1" ht="16.5" customHeight="1">
      <c r="B114" s="45"/>
      <c r="C114" s="257" t="s">
        <v>239</v>
      </c>
      <c r="D114" s="257" t="s">
        <v>259</v>
      </c>
      <c r="E114" s="258" t="s">
        <v>786</v>
      </c>
      <c r="F114" s="259" t="s">
        <v>1474</v>
      </c>
      <c r="G114" s="260" t="s">
        <v>205</v>
      </c>
      <c r="H114" s="261">
        <v>61</v>
      </c>
      <c r="I114" s="262"/>
      <c r="J114" s="263">
        <f>ROUND(I114*H114,2)</f>
        <v>0</v>
      </c>
      <c r="K114" s="259" t="s">
        <v>21</v>
      </c>
      <c r="L114" s="264"/>
      <c r="M114" s="265" t="s">
        <v>21</v>
      </c>
      <c r="N114" s="266" t="s">
        <v>42</v>
      </c>
      <c r="O114" s="46"/>
      <c r="P114" s="229">
        <f>O114*H114</f>
        <v>0</v>
      </c>
      <c r="Q114" s="229">
        <v>0</v>
      </c>
      <c r="R114" s="229">
        <f>Q114*H114</f>
        <v>0</v>
      </c>
      <c r="S114" s="229">
        <v>0</v>
      </c>
      <c r="T114" s="230">
        <f>S114*H114</f>
        <v>0</v>
      </c>
      <c r="AR114" s="23" t="s">
        <v>208</v>
      </c>
      <c r="AT114" s="23" t="s">
        <v>259</v>
      </c>
      <c r="AU114" s="23" t="s">
        <v>81</v>
      </c>
      <c r="AY114" s="23" t="s">
        <v>168</v>
      </c>
      <c r="BE114" s="231">
        <f>IF(N114="základní",J114,0)</f>
        <v>0</v>
      </c>
      <c r="BF114" s="231">
        <f>IF(N114="snížená",J114,0)</f>
        <v>0</v>
      </c>
      <c r="BG114" s="231">
        <f>IF(N114="zákl. přenesená",J114,0)</f>
        <v>0</v>
      </c>
      <c r="BH114" s="231">
        <f>IF(N114="sníž. přenesená",J114,0)</f>
        <v>0</v>
      </c>
      <c r="BI114" s="231">
        <f>IF(N114="nulová",J114,0)</f>
        <v>0</v>
      </c>
      <c r="BJ114" s="23" t="s">
        <v>79</v>
      </c>
      <c r="BK114" s="231">
        <f>ROUND(I114*H114,2)</f>
        <v>0</v>
      </c>
      <c r="BL114" s="23" t="s">
        <v>175</v>
      </c>
      <c r="BM114" s="23" t="s">
        <v>1475</v>
      </c>
    </row>
    <row r="115" s="1" customFormat="1" ht="25.5" customHeight="1">
      <c r="B115" s="45"/>
      <c r="C115" s="220" t="s">
        <v>10</v>
      </c>
      <c r="D115" s="220" t="s">
        <v>170</v>
      </c>
      <c r="E115" s="221" t="s">
        <v>1476</v>
      </c>
      <c r="F115" s="222" t="s">
        <v>1477</v>
      </c>
      <c r="G115" s="223" t="s">
        <v>173</v>
      </c>
      <c r="H115" s="224">
        <v>887</v>
      </c>
      <c r="I115" s="225"/>
      <c r="J115" s="226">
        <f>ROUND(I115*H115,2)</f>
        <v>0</v>
      </c>
      <c r="K115" s="222" t="s">
        <v>174</v>
      </c>
      <c r="L115" s="71"/>
      <c r="M115" s="227" t="s">
        <v>21</v>
      </c>
      <c r="N115" s="228" t="s">
        <v>42</v>
      </c>
      <c r="O115" s="46"/>
      <c r="P115" s="229">
        <f>O115*H115</f>
        <v>0</v>
      </c>
      <c r="Q115" s="229">
        <v>0</v>
      </c>
      <c r="R115" s="229">
        <f>Q115*H115</f>
        <v>0</v>
      </c>
      <c r="S115" s="229">
        <v>0</v>
      </c>
      <c r="T115" s="230">
        <f>S115*H115</f>
        <v>0</v>
      </c>
      <c r="AR115" s="23" t="s">
        <v>175</v>
      </c>
      <c r="AT115" s="23" t="s">
        <v>170</v>
      </c>
      <c r="AU115" s="23" t="s">
        <v>81</v>
      </c>
      <c r="AY115" s="23" t="s">
        <v>168</v>
      </c>
      <c r="BE115" s="231">
        <f>IF(N115="základní",J115,0)</f>
        <v>0</v>
      </c>
      <c r="BF115" s="231">
        <f>IF(N115="snížená",J115,0)</f>
        <v>0</v>
      </c>
      <c r="BG115" s="231">
        <f>IF(N115="zákl. přenesená",J115,0)</f>
        <v>0</v>
      </c>
      <c r="BH115" s="231">
        <f>IF(N115="sníž. přenesená",J115,0)</f>
        <v>0</v>
      </c>
      <c r="BI115" s="231">
        <f>IF(N115="nulová",J115,0)</f>
        <v>0</v>
      </c>
      <c r="BJ115" s="23" t="s">
        <v>79</v>
      </c>
      <c r="BK115" s="231">
        <f>ROUND(I115*H115,2)</f>
        <v>0</v>
      </c>
      <c r="BL115" s="23" t="s">
        <v>175</v>
      </c>
      <c r="BM115" s="23" t="s">
        <v>1478</v>
      </c>
    </row>
    <row r="116" s="1" customFormat="1">
      <c r="B116" s="45"/>
      <c r="C116" s="73"/>
      <c r="D116" s="232" t="s">
        <v>177</v>
      </c>
      <c r="E116" s="73"/>
      <c r="F116" s="233" t="s">
        <v>1479</v>
      </c>
      <c r="G116" s="73"/>
      <c r="H116" s="73"/>
      <c r="I116" s="190"/>
      <c r="J116" s="73"/>
      <c r="K116" s="73"/>
      <c r="L116" s="71"/>
      <c r="M116" s="234"/>
      <c r="N116" s="46"/>
      <c r="O116" s="46"/>
      <c r="P116" s="46"/>
      <c r="Q116" s="46"/>
      <c r="R116" s="46"/>
      <c r="S116" s="46"/>
      <c r="T116" s="94"/>
      <c r="AT116" s="23" t="s">
        <v>177</v>
      </c>
      <c r="AU116" s="23" t="s">
        <v>81</v>
      </c>
    </row>
    <row r="117" s="1" customFormat="1" ht="25.5" customHeight="1">
      <c r="B117" s="45"/>
      <c r="C117" s="220" t="s">
        <v>249</v>
      </c>
      <c r="D117" s="220" t="s">
        <v>170</v>
      </c>
      <c r="E117" s="221" t="s">
        <v>1480</v>
      </c>
      <c r="F117" s="222" t="s">
        <v>1481</v>
      </c>
      <c r="G117" s="223" t="s">
        <v>173</v>
      </c>
      <c r="H117" s="224">
        <v>30</v>
      </c>
      <c r="I117" s="225"/>
      <c r="J117" s="226">
        <f>ROUND(I117*H117,2)</f>
        <v>0</v>
      </c>
      <c r="K117" s="222" t="s">
        <v>174</v>
      </c>
      <c r="L117" s="71"/>
      <c r="M117" s="227" t="s">
        <v>21</v>
      </c>
      <c r="N117" s="228" t="s">
        <v>42</v>
      </c>
      <c r="O117" s="46"/>
      <c r="P117" s="229">
        <f>O117*H117</f>
        <v>0</v>
      </c>
      <c r="Q117" s="229">
        <v>0</v>
      </c>
      <c r="R117" s="229">
        <f>Q117*H117</f>
        <v>0</v>
      </c>
      <c r="S117" s="229">
        <v>0</v>
      </c>
      <c r="T117" s="230">
        <f>S117*H117</f>
        <v>0</v>
      </c>
      <c r="AR117" s="23" t="s">
        <v>175</v>
      </c>
      <c r="AT117" s="23" t="s">
        <v>170</v>
      </c>
      <c r="AU117" s="23" t="s">
        <v>81</v>
      </c>
      <c r="AY117" s="23" t="s">
        <v>168</v>
      </c>
      <c r="BE117" s="231">
        <f>IF(N117="základní",J117,0)</f>
        <v>0</v>
      </c>
      <c r="BF117" s="231">
        <f>IF(N117="snížená",J117,0)</f>
        <v>0</v>
      </c>
      <c r="BG117" s="231">
        <f>IF(N117="zákl. přenesená",J117,0)</f>
        <v>0</v>
      </c>
      <c r="BH117" s="231">
        <f>IF(N117="sníž. přenesená",J117,0)</f>
        <v>0</v>
      </c>
      <c r="BI117" s="231">
        <f>IF(N117="nulová",J117,0)</f>
        <v>0</v>
      </c>
      <c r="BJ117" s="23" t="s">
        <v>79</v>
      </c>
      <c r="BK117" s="231">
        <f>ROUND(I117*H117,2)</f>
        <v>0</v>
      </c>
      <c r="BL117" s="23" t="s">
        <v>175</v>
      </c>
      <c r="BM117" s="23" t="s">
        <v>1482</v>
      </c>
    </row>
    <row r="118" s="1" customFormat="1">
      <c r="B118" s="45"/>
      <c r="C118" s="73"/>
      <c r="D118" s="232" t="s">
        <v>177</v>
      </c>
      <c r="E118" s="73"/>
      <c r="F118" s="233" t="s">
        <v>1479</v>
      </c>
      <c r="G118" s="73"/>
      <c r="H118" s="73"/>
      <c r="I118" s="190"/>
      <c r="J118" s="73"/>
      <c r="K118" s="73"/>
      <c r="L118" s="71"/>
      <c r="M118" s="234"/>
      <c r="N118" s="46"/>
      <c r="O118" s="46"/>
      <c r="P118" s="46"/>
      <c r="Q118" s="46"/>
      <c r="R118" s="46"/>
      <c r="S118" s="46"/>
      <c r="T118" s="94"/>
      <c r="AT118" s="23" t="s">
        <v>177</v>
      </c>
      <c r="AU118" s="23" t="s">
        <v>81</v>
      </c>
    </row>
    <row r="119" s="1" customFormat="1" ht="16.5" customHeight="1">
      <c r="B119" s="45"/>
      <c r="C119" s="257" t="s">
        <v>253</v>
      </c>
      <c r="D119" s="257" t="s">
        <v>259</v>
      </c>
      <c r="E119" s="258" t="s">
        <v>1483</v>
      </c>
      <c r="F119" s="259" t="s">
        <v>1484</v>
      </c>
      <c r="G119" s="260" t="s">
        <v>858</v>
      </c>
      <c r="H119" s="261">
        <v>0.45000000000000001</v>
      </c>
      <c r="I119" s="262"/>
      <c r="J119" s="263">
        <f>ROUND(I119*H119,2)</f>
        <v>0</v>
      </c>
      <c r="K119" s="259" t="s">
        <v>174</v>
      </c>
      <c r="L119" s="264"/>
      <c r="M119" s="265" t="s">
        <v>21</v>
      </c>
      <c r="N119" s="266" t="s">
        <v>42</v>
      </c>
      <c r="O119" s="46"/>
      <c r="P119" s="229">
        <f>O119*H119</f>
        <v>0</v>
      </c>
      <c r="Q119" s="229">
        <v>0.001</v>
      </c>
      <c r="R119" s="229">
        <f>Q119*H119</f>
        <v>0.00045000000000000004</v>
      </c>
      <c r="S119" s="229">
        <v>0</v>
      </c>
      <c r="T119" s="230">
        <f>S119*H119</f>
        <v>0</v>
      </c>
      <c r="AR119" s="23" t="s">
        <v>208</v>
      </c>
      <c r="AT119" s="23" t="s">
        <v>259</v>
      </c>
      <c r="AU119" s="23" t="s">
        <v>81</v>
      </c>
      <c r="AY119" s="23" t="s">
        <v>168</v>
      </c>
      <c r="BE119" s="231">
        <f>IF(N119="základní",J119,0)</f>
        <v>0</v>
      </c>
      <c r="BF119" s="231">
        <f>IF(N119="snížená",J119,0)</f>
        <v>0</v>
      </c>
      <c r="BG119" s="231">
        <f>IF(N119="zákl. přenesená",J119,0)</f>
        <v>0</v>
      </c>
      <c r="BH119" s="231">
        <f>IF(N119="sníž. přenesená",J119,0)</f>
        <v>0</v>
      </c>
      <c r="BI119" s="231">
        <f>IF(N119="nulová",J119,0)</f>
        <v>0</v>
      </c>
      <c r="BJ119" s="23" t="s">
        <v>79</v>
      </c>
      <c r="BK119" s="231">
        <f>ROUND(I119*H119,2)</f>
        <v>0</v>
      </c>
      <c r="BL119" s="23" t="s">
        <v>175</v>
      </c>
      <c r="BM119" s="23" t="s">
        <v>1485</v>
      </c>
    </row>
    <row r="120" s="11" customFormat="1">
      <c r="B120" s="235"/>
      <c r="C120" s="236"/>
      <c r="D120" s="232" t="s">
        <v>182</v>
      </c>
      <c r="E120" s="236"/>
      <c r="F120" s="238" t="s">
        <v>1486</v>
      </c>
      <c r="G120" s="236"/>
      <c r="H120" s="239">
        <v>0.45000000000000001</v>
      </c>
      <c r="I120" s="240"/>
      <c r="J120" s="236"/>
      <c r="K120" s="236"/>
      <c r="L120" s="241"/>
      <c r="M120" s="242"/>
      <c r="N120" s="243"/>
      <c r="O120" s="243"/>
      <c r="P120" s="243"/>
      <c r="Q120" s="243"/>
      <c r="R120" s="243"/>
      <c r="S120" s="243"/>
      <c r="T120" s="244"/>
      <c r="AT120" s="245" t="s">
        <v>182</v>
      </c>
      <c r="AU120" s="245" t="s">
        <v>81</v>
      </c>
      <c r="AV120" s="11" t="s">
        <v>81</v>
      </c>
      <c r="AW120" s="11" t="s">
        <v>6</v>
      </c>
      <c r="AX120" s="11" t="s">
        <v>79</v>
      </c>
      <c r="AY120" s="245" t="s">
        <v>168</v>
      </c>
    </row>
    <row r="121" s="1" customFormat="1" ht="38.25" customHeight="1">
      <c r="B121" s="45"/>
      <c r="C121" s="220" t="s">
        <v>258</v>
      </c>
      <c r="D121" s="220" t="s">
        <v>170</v>
      </c>
      <c r="E121" s="221" t="s">
        <v>1487</v>
      </c>
      <c r="F121" s="222" t="s">
        <v>1488</v>
      </c>
      <c r="G121" s="223" t="s">
        <v>173</v>
      </c>
      <c r="H121" s="224">
        <v>168</v>
      </c>
      <c r="I121" s="225"/>
      <c r="J121" s="226">
        <f>ROUND(I121*H121,2)</f>
        <v>0</v>
      </c>
      <c r="K121" s="222" t="s">
        <v>174</v>
      </c>
      <c r="L121" s="71"/>
      <c r="M121" s="227" t="s">
        <v>21</v>
      </c>
      <c r="N121" s="228" t="s">
        <v>42</v>
      </c>
      <c r="O121" s="46"/>
      <c r="P121" s="229">
        <f>O121*H121</f>
        <v>0</v>
      </c>
      <c r="Q121" s="229">
        <v>8.0000000000000007E-05</v>
      </c>
      <c r="R121" s="229">
        <f>Q121*H121</f>
        <v>0.013440000000000001</v>
      </c>
      <c r="S121" s="229">
        <v>0</v>
      </c>
      <c r="T121" s="230">
        <f>S121*H121</f>
        <v>0</v>
      </c>
      <c r="AR121" s="23" t="s">
        <v>175</v>
      </c>
      <c r="AT121" s="23" t="s">
        <v>170</v>
      </c>
      <c r="AU121" s="23" t="s">
        <v>81</v>
      </c>
      <c r="AY121" s="23" t="s">
        <v>168</v>
      </c>
      <c r="BE121" s="231">
        <f>IF(N121="základní",J121,0)</f>
        <v>0</v>
      </c>
      <c r="BF121" s="231">
        <f>IF(N121="snížená",J121,0)</f>
        <v>0</v>
      </c>
      <c r="BG121" s="231">
        <f>IF(N121="zákl. přenesená",J121,0)</f>
        <v>0</v>
      </c>
      <c r="BH121" s="231">
        <f>IF(N121="sníž. přenesená",J121,0)</f>
        <v>0</v>
      </c>
      <c r="BI121" s="231">
        <f>IF(N121="nulová",J121,0)</f>
        <v>0</v>
      </c>
      <c r="BJ121" s="23" t="s">
        <v>79</v>
      </c>
      <c r="BK121" s="231">
        <f>ROUND(I121*H121,2)</f>
        <v>0</v>
      </c>
      <c r="BL121" s="23" t="s">
        <v>175</v>
      </c>
      <c r="BM121" s="23" t="s">
        <v>1489</v>
      </c>
    </row>
    <row r="122" s="1" customFormat="1">
      <c r="B122" s="45"/>
      <c r="C122" s="73"/>
      <c r="D122" s="232" t="s">
        <v>177</v>
      </c>
      <c r="E122" s="73"/>
      <c r="F122" s="233" t="s">
        <v>1479</v>
      </c>
      <c r="G122" s="73"/>
      <c r="H122" s="73"/>
      <c r="I122" s="190"/>
      <c r="J122" s="73"/>
      <c r="K122" s="73"/>
      <c r="L122" s="71"/>
      <c r="M122" s="234"/>
      <c r="N122" s="46"/>
      <c r="O122" s="46"/>
      <c r="P122" s="46"/>
      <c r="Q122" s="46"/>
      <c r="R122" s="46"/>
      <c r="S122" s="46"/>
      <c r="T122" s="94"/>
      <c r="AT122" s="23" t="s">
        <v>177</v>
      </c>
      <c r="AU122" s="23" t="s">
        <v>81</v>
      </c>
    </row>
    <row r="123" s="1" customFormat="1" ht="25.5" customHeight="1">
      <c r="B123" s="45"/>
      <c r="C123" s="220" t="s">
        <v>264</v>
      </c>
      <c r="D123" s="220" t="s">
        <v>170</v>
      </c>
      <c r="E123" s="221" t="s">
        <v>1490</v>
      </c>
      <c r="F123" s="222" t="s">
        <v>1491</v>
      </c>
      <c r="G123" s="223" t="s">
        <v>173</v>
      </c>
      <c r="H123" s="224">
        <v>25</v>
      </c>
      <c r="I123" s="225"/>
      <c r="J123" s="226">
        <f>ROUND(I123*H123,2)</f>
        <v>0</v>
      </c>
      <c r="K123" s="222" t="s">
        <v>174</v>
      </c>
      <c r="L123" s="71"/>
      <c r="M123" s="227" t="s">
        <v>21</v>
      </c>
      <c r="N123" s="228" t="s">
        <v>42</v>
      </c>
      <c r="O123" s="46"/>
      <c r="P123" s="229">
        <f>O123*H123</f>
        <v>0</v>
      </c>
      <c r="Q123" s="229">
        <v>8.0000000000000007E-05</v>
      </c>
      <c r="R123" s="229">
        <f>Q123*H123</f>
        <v>0.002</v>
      </c>
      <c r="S123" s="229">
        <v>0</v>
      </c>
      <c r="T123" s="230">
        <f>S123*H123</f>
        <v>0</v>
      </c>
      <c r="AR123" s="23" t="s">
        <v>175</v>
      </c>
      <c r="AT123" s="23" t="s">
        <v>170</v>
      </c>
      <c r="AU123" s="23" t="s">
        <v>81</v>
      </c>
      <c r="AY123" s="23" t="s">
        <v>168</v>
      </c>
      <c r="BE123" s="231">
        <f>IF(N123="základní",J123,0)</f>
        <v>0</v>
      </c>
      <c r="BF123" s="231">
        <f>IF(N123="snížená",J123,0)</f>
        <v>0</v>
      </c>
      <c r="BG123" s="231">
        <f>IF(N123="zákl. přenesená",J123,0)</f>
        <v>0</v>
      </c>
      <c r="BH123" s="231">
        <f>IF(N123="sníž. přenesená",J123,0)</f>
        <v>0</v>
      </c>
      <c r="BI123" s="231">
        <f>IF(N123="nulová",J123,0)</f>
        <v>0</v>
      </c>
      <c r="BJ123" s="23" t="s">
        <v>79</v>
      </c>
      <c r="BK123" s="231">
        <f>ROUND(I123*H123,2)</f>
        <v>0</v>
      </c>
      <c r="BL123" s="23" t="s">
        <v>175</v>
      </c>
      <c r="BM123" s="23" t="s">
        <v>1492</v>
      </c>
    </row>
    <row r="124" s="1" customFormat="1">
      <c r="B124" s="45"/>
      <c r="C124" s="73"/>
      <c r="D124" s="232" t="s">
        <v>177</v>
      </c>
      <c r="E124" s="73"/>
      <c r="F124" s="233" t="s">
        <v>1479</v>
      </c>
      <c r="G124" s="73"/>
      <c r="H124" s="73"/>
      <c r="I124" s="190"/>
      <c r="J124" s="73"/>
      <c r="K124" s="73"/>
      <c r="L124" s="71"/>
      <c r="M124" s="234"/>
      <c r="N124" s="46"/>
      <c r="O124" s="46"/>
      <c r="P124" s="46"/>
      <c r="Q124" s="46"/>
      <c r="R124" s="46"/>
      <c r="S124" s="46"/>
      <c r="T124" s="94"/>
      <c r="AT124" s="23" t="s">
        <v>177</v>
      </c>
      <c r="AU124" s="23" t="s">
        <v>81</v>
      </c>
    </row>
    <row r="125" s="1" customFormat="1" ht="16.5" customHeight="1">
      <c r="B125" s="45"/>
      <c r="C125" s="257" t="s">
        <v>269</v>
      </c>
      <c r="D125" s="257" t="s">
        <v>259</v>
      </c>
      <c r="E125" s="258" t="s">
        <v>1493</v>
      </c>
      <c r="F125" s="259" t="s">
        <v>1494</v>
      </c>
      <c r="G125" s="260" t="s">
        <v>858</v>
      </c>
      <c r="H125" s="261">
        <v>2.895</v>
      </c>
      <c r="I125" s="262"/>
      <c r="J125" s="263">
        <f>ROUND(I125*H125,2)</f>
        <v>0</v>
      </c>
      <c r="K125" s="259" t="s">
        <v>174</v>
      </c>
      <c r="L125" s="264"/>
      <c r="M125" s="265" t="s">
        <v>21</v>
      </c>
      <c r="N125" s="266" t="s">
        <v>42</v>
      </c>
      <c r="O125" s="46"/>
      <c r="P125" s="229">
        <f>O125*H125</f>
        <v>0</v>
      </c>
      <c r="Q125" s="229">
        <v>0.001</v>
      </c>
      <c r="R125" s="229">
        <f>Q125*H125</f>
        <v>0.002895</v>
      </c>
      <c r="S125" s="229">
        <v>0</v>
      </c>
      <c r="T125" s="230">
        <f>S125*H125</f>
        <v>0</v>
      </c>
      <c r="AR125" s="23" t="s">
        <v>208</v>
      </c>
      <c r="AT125" s="23" t="s">
        <v>259</v>
      </c>
      <c r="AU125" s="23" t="s">
        <v>81</v>
      </c>
      <c r="AY125" s="23" t="s">
        <v>168</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175</v>
      </c>
      <c r="BM125" s="23" t="s">
        <v>1495</v>
      </c>
    </row>
    <row r="126" s="11" customFormat="1">
      <c r="B126" s="235"/>
      <c r="C126" s="236"/>
      <c r="D126" s="232" t="s">
        <v>182</v>
      </c>
      <c r="E126" s="236"/>
      <c r="F126" s="238" t="s">
        <v>1496</v>
      </c>
      <c r="G126" s="236"/>
      <c r="H126" s="239">
        <v>2.895</v>
      </c>
      <c r="I126" s="240"/>
      <c r="J126" s="236"/>
      <c r="K126" s="236"/>
      <c r="L126" s="241"/>
      <c r="M126" s="242"/>
      <c r="N126" s="243"/>
      <c r="O126" s="243"/>
      <c r="P126" s="243"/>
      <c r="Q126" s="243"/>
      <c r="R126" s="243"/>
      <c r="S126" s="243"/>
      <c r="T126" s="244"/>
      <c r="AT126" s="245" t="s">
        <v>182</v>
      </c>
      <c r="AU126" s="245" t="s">
        <v>81</v>
      </c>
      <c r="AV126" s="11" t="s">
        <v>81</v>
      </c>
      <c r="AW126" s="11" t="s">
        <v>6</v>
      </c>
      <c r="AX126" s="11" t="s">
        <v>79</v>
      </c>
      <c r="AY126" s="245" t="s">
        <v>168</v>
      </c>
    </row>
    <row r="127" s="1" customFormat="1" ht="25.5" customHeight="1">
      <c r="B127" s="45"/>
      <c r="C127" s="220" t="s">
        <v>9</v>
      </c>
      <c r="D127" s="220" t="s">
        <v>170</v>
      </c>
      <c r="E127" s="221" t="s">
        <v>1497</v>
      </c>
      <c r="F127" s="222" t="s">
        <v>1498</v>
      </c>
      <c r="G127" s="223" t="s">
        <v>466</v>
      </c>
      <c r="H127" s="224">
        <v>9</v>
      </c>
      <c r="I127" s="225"/>
      <c r="J127" s="226">
        <f>ROUND(I127*H127,2)</f>
        <v>0</v>
      </c>
      <c r="K127" s="222" t="s">
        <v>174</v>
      </c>
      <c r="L127" s="71"/>
      <c r="M127" s="227" t="s">
        <v>21</v>
      </c>
      <c r="N127" s="228" t="s">
        <v>42</v>
      </c>
      <c r="O127" s="46"/>
      <c r="P127" s="229">
        <f>O127*H127</f>
        <v>0</v>
      </c>
      <c r="Q127" s="229">
        <v>0</v>
      </c>
      <c r="R127" s="229">
        <f>Q127*H127</f>
        <v>0</v>
      </c>
      <c r="S127" s="229">
        <v>0</v>
      </c>
      <c r="T127" s="230">
        <f>S127*H127</f>
        <v>0</v>
      </c>
      <c r="AR127" s="23" t="s">
        <v>175</v>
      </c>
      <c r="AT127" s="23" t="s">
        <v>170</v>
      </c>
      <c r="AU127" s="23" t="s">
        <v>81</v>
      </c>
      <c r="AY127" s="23" t="s">
        <v>168</v>
      </c>
      <c r="BE127" s="231">
        <f>IF(N127="základní",J127,0)</f>
        <v>0</v>
      </c>
      <c r="BF127" s="231">
        <f>IF(N127="snížená",J127,0)</f>
        <v>0</v>
      </c>
      <c r="BG127" s="231">
        <f>IF(N127="zákl. přenesená",J127,0)</f>
        <v>0</v>
      </c>
      <c r="BH127" s="231">
        <f>IF(N127="sníž. přenesená",J127,0)</f>
        <v>0</v>
      </c>
      <c r="BI127" s="231">
        <f>IF(N127="nulová",J127,0)</f>
        <v>0</v>
      </c>
      <c r="BJ127" s="23" t="s">
        <v>79</v>
      </c>
      <c r="BK127" s="231">
        <f>ROUND(I127*H127,2)</f>
        <v>0</v>
      </c>
      <c r="BL127" s="23" t="s">
        <v>175</v>
      </c>
      <c r="BM127" s="23" t="s">
        <v>1499</v>
      </c>
    </row>
    <row r="128" s="1" customFormat="1">
      <c r="B128" s="45"/>
      <c r="C128" s="73"/>
      <c r="D128" s="232" t="s">
        <v>177</v>
      </c>
      <c r="E128" s="73"/>
      <c r="F128" s="233" t="s">
        <v>1500</v>
      </c>
      <c r="G128" s="73"/>
      <c r="H128" s="73"/>
      <c r="I128" s="190"/>
      <c r="J128" s="73"/>
      <c r="K128" s="73"/>
      <c r="L128" s="71"/>
      <c r="M128" s="234"/>
      <c r="N128" s="46"/>
      <c r="O128" s="46"/>
      <c r="P128" s="46"/>
      <c r="Q128" s="46"/>
      <c r="R128" s="46"/>
      <c r="S128" s="46"/>
      <c r="T128" s="94"/>
      <c r="AT128" s="23" t="s">
        <v>177</v>
      </c>
      <c r="AU128" s="23" t="s">
        <v>81</v>
      </c>
    </row>
    <row r="129" s="1" customFormat="1" ht="25.5" customHeight="1">
      <c r="B129" s="45"/>
      <c r="C129" s="220" t="s">
        <v>278</v>
      </c>
      <c r="D129" s="220" t="s">
        <v>170</v>
      </c>
      <c r="E129" s="221" t="s">
        <v>1501</v>
      </c>
      <c r="F129" s="222" t="s">
        <v>1502</v>
      </c>
      <c r="G129" s="223" t="s">
        <v>466</v>
      </c>
      <c r="H129" s="224">
        <v>4</v>
      </c>
      <c r="I129" s="225"/>
      <c r="J129" s="226">
        <f>ROUND(I129*H129,2)</f>
        <v>0</v>
      </c>
      <c r="K129" s="222" t="s">
        <v>174</v>
      </c>
      <c r="L129" s="71"/>
      <c r="M129" s="227" t="s">
        <v>21</v>
      </c>
      <c r="N129" s="228" t="s">
        <v>42</v>
      </c>
      <c r="O129" s="46"/>
      <c r="P129" s="229">
        <f>O129*H129</f>
        <v>0</v>
      </c>
      <c r="Q129" s="229">
        <v>0</v>
      </c>
      <c r="R129" s="229">
        <f>Q129*H129</f>
        <v>0</v>
      </c>
      <c r="S129" s="229">
        <v>0</v>
      </c>
      <c r="T129" s="230">
        <f>S129*H129</f>
        <v>0</v>
      </c>
      <c r="AR129" s="23" t="s">
        <v>175</v>
      </c>
      <c r="AT129" s="23" t="s">
        <v>170</v>
      </c>
      <c r="AU129" s="23" t="s">
        <v>81</v>
      </c>
      <c r="AY129" s="23" t="s">
        <v>168</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175</v>
      </c>
      <c r="BM129" s="23" t="s">
        <v>1503</v>
      </c>
    </row>
    <row r="130" s="1" customFormat="1">
      <c r="B130" s="45"/>
      <c r="C130" s="73"/>
      <c r="D130" s="232" t="s">
        <v>177</v>
      </c>
      <c r="E130" s="73"/>
      <c r="F130" s="233" t="s">
        <v>1500</v>
      </c>
      <c r="G130" s="73"/>
      <c r="H130" s="73"/>
      <c r="I130" s="190"/>
      <c r="J130" s="73"/>
      <c r="K130" s="73"/>
      <c r="L130" s="71"/>
      <c r="M130" s="234"/>
      <c r="N130" s="46"/>
      <c r="O130" s="46"/>
      <c r="P130" s="46"/>
      <c r="Q130" s="46"/>
      <c r="R130" s="46"/>
      <c r="S130" s="46"/>
      <c r="T130" s="94"/>
      <c r="AT130" s="23" t="s">
        <v>177</v>
      </c>
      <c r="AU130" s="23" t="s">
        <v>81</v>
      </c>
    </row>
    <row r="131" s="1" customFormat="1" ht="25.5" customHeight="1">
      <c r="B131" s="45"/>
      <c r="C131" s="220" t="s">
        <v>283</v>
      </c>
      <c r="D131" s="220" t="s">
        <v>170</v>
      </c>
      <c r="E131" s="221" t="s">
        <v>1504</v>
      </c>
      <c r="F131" s="222" t="s">
        <v>1505</v>
      </c>
      <c r="G131" s="223" t="s">
        <v>466</v>
      </c>
      <c r="H131" s="224">
        <v>21</v>
      </c>
      <c r="I131" s="225"/>
      <c r="J131" s="226">
        <f>ROUND(I131*H131,2)</f>
        <v>0</v>
      </c>
      <c r="K131" s="222" t="s">
        <v>174</v>
      </c>
      <c r="L131" s="71"/>
      <c r="M131" s="227" t="s">
        <v>21</v>
      </c>
      <c r="N131" s="228" t="s">
        <v>42</v>
      </c>
      <c r="O131" s="46"/>
      <c r="P131" s="229">
        <f>O131*H131</f>
        <v>0</v>
      </c>
      <c r="Q131" s="229">
        <v>0</v>
      </c>
      <c r="R131" s="229">
        <f>Q131*H131</f>
        <v>0</v>
      </c>
      <c r="S131" s="229">
        <v>0</v>
      </c>
      <c r="T131" s="230">
        <f>S131*H131</f>
        <v>0</v>
      </c>
      <c r="AR131" s="23" t="s">
        <v>175</v>
      </c>
      <c r="AT131" s="23" t="s">
        <v>170</v>
      </c>
      <c r="AU131" s="23" t="s">
        <v>81</v>
      </c>
      <c r="AY131" s="23" t="s">
        <v>168</v>
      </c>
      <c r="BE131" s="231">
        <f>IF(N131="základní",J131,0)</f>
        <v>0</v>
      </c>
      <c r="BF131" s="231">
        <f>IF(N131="snížená",J131,0)</f>
        <v>0</v>
      </c>
      <c r="BG131" s="231">
        <f>IF(N131="zákl. přenesená",J131,0)</f>
        <v>0</v>
      </c>
      <c r="BH131" s="231">
        <f>IF(N131="sníž. přenesená",J131,0)</f>
        <v>0</v>
      </c>
      <c r="BI131" s="231">
        <f>IF(N131="nulová",J131,0)</f>
        <v>0</v>
      </c>
      <c r="BJ131" s="23" t="s">
        <v>79</v>
      </c>
      <c r="BK131" s="231">
        <f>ROUND(I131*H131,2)</f>
        <v>0</v>
      </c>
      <c r="BL131" s="23" t="s">
        <v>175</v>
      </c>
      <c r="BM131" s="23" t="s">
        <v>1506</v>
      </c>
    </row>
    <row r="132" s="1" customFormat="1">
      <c r="B132" s="45"/>
      <c r="C132" s="73"/>
      <c r="D132" s="232" t="s">
        <v>177</v>
      </c>
      <c r="E132" s="73"/>
      <c r="F132" s="233" t="s">
        <v>1500</v>
      </c>
      <c r="G132" s="73"/>
      <c r="H132" s="73"/>
      <c r="I132" s="190"/>
      <c r="J132" s="73"/>
      <c r="K132" s="73"/>
      <c r="L132" s="71"/>
      <c r="M132" s="234"/>
      <c r="N132" s="46"/>
      <c r="O132" s="46"/>
      <c r="P132" s="46"/>
      <c r="Q132" s="46"/>
      <c r="R132" s="46"/>
      <c r="S132" s="46"/>
      <c r="T132" s="94"/>
      <c r="AT132" s="23" t="s">
        <v>177</v>
      </c>
      <c r="AU132" s="23" t="s">
        <v>81</v>
      </c>
    </row>
    <row r="133" s="1" customFormat="1" ht="38.25" customHeight="1">
      <c r="B133" s="45"/>
      <c r="C133" s="220" t="s">
        <v>288</v>
      </c>
      <c r="D133" s="220" t="s">
        <v>170</v>
      </c>
      <c r="E133" s="221" t="s">
        <v>1507</v>
      </c>
      <c r="F133" s="222" t="s">
        <v>1508</v>
      </c>
      <c r="G133" s="223" t="s">
        <v>195</v>
      </c>
      <c r="H133" s="224">
        <v>22</v>
      </c>
      <c r="I133" s="225"/>
      <c r="J133" s="226">
        <f>ROUND(I133*H133,2)</f>
        <v>0</v>
      </c>
      <c r="K133" s="222" t="s">
        <v>174</v>
      </c>
      <c r="L133" s="71"/>
      <c r="M133" s="227" t="s">
        <v>21</v>
      </c>
      <c r="N133" s="228" t="s">
        <v>42</v>
      </c>
      <c r="O133" s="46"/>
      <c r="P133" s="229">
        <f>O133*H133</f>
        <v>0</v>
      </c>
      <c r="Q133" s="229">
        <v>0</v>
      </c>
      <c r="R133" s="229">
        <f>Q133*H133</f>
        <v>0</v>
      </c>
      <c r="S133" s="229">
        <v>0</v>
      </c>
      <c r="T133" s="230">
        <f>S133*H133</f>
        <v>0</v>
      </c>
      <c r="AR133" s="23" t="s">
        <v>175</v>
      </c>
      <c r="AT133" s="23" t="s">
        <v>170</v>
      </c>
      <c r="AU133" s="23" t="s">
        <v>81</v>
      </c>
      <c r="AY133" s="23" t="s">
        <v>168</v>
      </c>
      <c r="BE133" s="231">
        <f>IF(N133="základní",J133,0)</f>
        <v>0</v>
      </c>
      <c r="BF133" s="231">
        <f>IF(N133="snížená",J133,0)</f>
        <v>0</v>
      </c>
      <c r="BG133" s="231">
        <f>IF(N133="zákl. přenesená",J133,0)</f>
        <v>0</v>
      </c>
      <c r="BH133" s="231">
        <f>IF(N133="sníž. přenesená",J133,0)</f>
        <v>0</v>
      </c>
      <c r="BI133" s="231">
        <f>IF(N133="nulová",J133,0)</f>
        <v>0</v>
      </c>
      <c r="BJ133" s="23" t="s">
        <v>79</v>
      </c>
      <c r="BK133" s="231">
        <f>ROUND(I133*H133,2)</f>
        <v>0</v>
      </c>
      <c r="BL133" s="23" t="s">
        <v>175</v>
      </c>
      <c r="BM133" s="23" t="s">
        <v>1509</v>
      </c>
    </row>
    <row r="134" s="1" customFormat="1">
      <c r="B134" s="45"/>
      <c r="C134" s="73"/>
      <c r="D134" s="232" t="s">
        <v>177</v>
      </c>
      <c r="E134" s="73"/>
      <c r="F134" s="233" t="s">
        <v>1510</v>
      </c>
      <c r="G134" s="73"/>
      <c r="H134" s="73"/>
      <c r="I134" s="190"/>
      <c r="J134" s="73"/>
      <c r="K134" s="73"/>
      <c r="L134" s="71"/>
      <c r="M134" s="234"/>
      <c r="N134" s="46"/>
      <c r="O134" s="46"/>
      <c r="P134" s="46"/>
      <c r="Q134" s="46"/>
      <c r="R134" s="46"/>
      <c r="S134" s="46"/>
      <c r="T134" s="94"/>
      <c r="AT134" s="23" t="s">
        <v>177</v>
      </c>
      <c r="AU134" s="23" t="s">
        <v>81</v>
      </c>
    </row>
    <row r="135" s="1" customFormat="1" ht="25.5" customHeight="1">
      <c r="B135" s="45"/>
      <c r="C135" s="220" t="s">
        <v>293</v>
      </c>
      <c r="D135" s="220" t="s">
        <v>170</v>
      </c>
      <c r="E135" s="221" t="s">
        <v>1511</v>
      </c>
      <c r="F135" s="222" t="s">
        <v>1512</v>
      </c>
      <c r="G135" s="223" t="s">
        <v>466</v>
      </c>
      <c r="H135" s="224">
        <v>390</v>
      </c>
      <c r="I135" s="225"/>
      <c r="J135" s="226">
        <f>ROUND(I135*H135,2)</f>
        <v>0</v>
      </c>
      <c r="K135" s="222" t="s">
        <v>174</v>
      </c>
      <c r="L135" s="71"/>
      <c r="M135" s="227" t="s">
        <v>21</v>
      </c>
      <c r="N135" s="228" t="s">
        <v>42</v>
      </c>
      <c r="O135" s="46"/>
      <c r="P135" s="229">
        <f>O135*H135</f>
        <v>0</v>
      </c>
      <c r="Q135" s="229">
        <v>0</v>
      </c>
      <c r="R135" s="229">
        <f>Q135*H135</f>
        <v>0</v>
      </c>
      <c r="S135" s="229">
        <v>0</v>
      </c>
      <c r="T135" s="230">
        <f>S135*H135</f>
        <v>0</v>
      </c>
      <c r="AR135" s="23" t="s">
        <v>175</v>
      </c>
      <c r="AT135" s="23" t="s">
        <v>170</v>
      </c>
      <c r="AU135" s="23" t="s">
        <v>81</v>
      </c>
      <c r="AY135" s="23" t="s">
        <v>168</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175</v>
      </c>
      <c r="BM135" s="23" t="s">
        <v>1513</v>
      </c>
    </row>
    <row r="136" s="1" customFormat="1">
      <c r="B136" s="45"/>
      <c r="C136" s="73"/>
      <c r="D136" s="232" t="s">
        <v>177</v>
      </c>
      <c r="E136" s="73"/>
      <c r="F136" s="233" t="s">
        <v>1500</v>
      </c>
      <c r="G136" s="73"/>
      <c r="H136" s="73"/>
      <c r="I136" s="190"/>
      <c r="J136" s="73"/>
      <c r="K136" s="73"/>
      <c r="L136" s="71"/>
      <c r="M136" s="234"/>
      <c r="N136" s="46"/>
      <c r="O136" s="46"/>
      <c r="P136" s="46"/>
      <c r="Q136" s="46"/>
      <c r="R136" s="46"/>
      <c r="S136" s="46"/>
      <c r="T136" s="94"/>
      <c r="AT136" s="23" t="s">
        <v>177</v>
      </c>
      <c r="AU136" s="23" t="s">
        <v>81</v>
      </c>
    </row>
    <row r="137" s="1" customFormat="1" ht="25.5" customHeight="1">
      <c r="B137" s="45"/>
      <c r="C137" s="220" t="s">
        <v>298</v>
      </c>
      <c r="D137" s="220" t="s">
        <v>170</v>
      </c>
      <c r="E137" s="221" t="s">
        <v>1514</v>
      </c>
      <c r="F137" s="222" t="s">
        <v>1515</v>
      </c>
      <c r="G137" s="223" t="s">
        <v>466</v>
      </c>
      <c r="H137" s="224">
        <v>140</v>
      </c>
      <c r="I137" s="225"/>
      <c r="J137" s="226">
        <f>ROUND(I137*H137,2)</f>
        <v>0</v>
      </c>
      <c r="K137" s="222" t="s">
        <v>174</v>
      </c>
      <c r="L137" s="71"/>
      <c r="M137" s="227" t="s">
        <v>21</v>
      </c>
      <c r="N137" s="228" t="s">
        <v>42</v>
      </c>
      <c r="O137" s="46"/>
      <c r="P137" s="229">
        <f>O137*H137</f>
        <v>0</v>
      </c>
      <c r="Q137" s="229">
        <v>0</v>
      </c>
      <c r="R137" s="229">
        <f>Q137*H137</f>
        <v>0</v>
      </c>
      <c r="S137" s="229">
        <v>0</v>
      </c>
      <c r="T137" s="230">
        <f>S137*H137</f>
        <v>0</v>
      </c>
      <c r="AR137" s="23" t="s">
        <v>175</v>
      </c>
      <c r="AT137" s="23" t="s">
        <v>170</v>
      </c>
      <c r="AU137" s="23" t="s">
        <v>81</v>
      </c>
      <c r="AY137" s="23" t="s">
        <v>168</v>
      </c>
      <c r="BE137" s="231">
        <f>IF(N137="základní",J137,0)</f>
        <v>0</v>
      </c>
      <c r="BF137" s="231">
        <f>IF(N137="snížená",J137,0)</f>
        <v>0</v>
      </c>
      <c r="BG137" s="231">
        <f>IF(N137="zákl. přenesená",J137,0)</f>
        <v>0</v>
      </c>
      <c r="BH137" s="231">
        <f>IF(N137="sníž. přenesená",J137,0)</f>
        <v>0</v>
      </c>
      <c r="BI137" s="231">
        <f>IF(N137="nulová",J137,0)</f>
        <v>0</v>
      </c>
      <c r="BJ137" s="23" t="s">
        <v>79</v>
      </c>
      <c r="BK137" s="231">
        <f>ROUND(I137*H137,2)</f>
        <v>0</v>
      </c>
      <c r="BL137" s="23" t="s">
        <v>175</v>
      </c>
      <c r="BM137" s="23" t="s">
        <v>1516</v>
      </c>
    </row>
    <row r="138" s="1" customFormat="1">
      <c r="B138" s="45"/>
      <c r="C138" s="73"/>
      <c r="D138" s="232" t="s">
        <v>177</v>
      </c>
      <c r="E138" s="73"/>
      <c r="F138" s="233" t="s">
        <v>1500</v>
      </c>
      <c r="G138" s="73"/>
      <c r="H138" s="73"/>
      <c r="I138" s="190"/>
      <c r="J138" s="73"/>
      <c r="K138" s="73"/>
      <c r="L138" s="71"/>
      <c r="M138" s="234"/>
      <c r="N138" s="46"/>
      <c r="O138" s="46"/>
      <c r="P138" s="46"/>
      <c r="Q138" s="46"/>
      <c r="R138" s="46"/>
      <c r="S138" s="46"/>
      <c r="T138" s="94"/>
      <c r="AT138" s="23" t="s">
        <v>177</v>
      </c>
      <c r="AU138" s="23" t="s">
        <v>81</v>
      </c>
    </row>
    <row r="139" s="1" customFormat="1" ht="38.25" customHeight="1">
      <c r="B139" s="45"/>
      <c r="C139" s="220" t="s">
        <v>303</v>
      </c>
      <c r="D139" s="220" t="s">
        <v>170</v>
      </c>
      <c r="E139" s="221" t="s">
        <v>1517</v>
      </c>
      <c r="F139" s="222" t="s">
        <v>1518</v>
      </c>
      <c r="G139" s="223" t="s">
        <v>195</v>
      </c>
      <c r="H139" s="224">
        <v>173</v>
      </c>
      <c r="I139" s="225"/>
      <c r="J139" s="226">
        <f>ROUND(I139*H139,2)</f>
        <v>0</v>
      </c>
      <c r="K139" s="222" t="s">
        <v>174</v>
      </c>
      <c r="L139" s="71"/>
      <c r="M139" s="227" t="s">
        <v>21</v>
      </c>
      <c r="N139" s="228" t="s">
        <v>42</v>
      </c>
      <c r="O139" s="46"/>
      <c r="P139" s="229">
        <f>O139*H139</f>
        <v>0</v>
      </c>
      <c r="Q139" s="229">
        <v>0</v>
      </c>
      <c r="R139" s="229">
        <f>Q139*H139</f>
        <v>0</v>
      </c>
      <c r="S139" s="229">
        <v>0</v>
      </c>
      <c r="T139" s="230">
        <f>S139*H139</f>
        <v>0</v>
      </c>
      <c r="AR139" s="23" t="s">
        <v>175</v>
      </c>
      <c r="AT139" s="23" t="s">
        <v>170</v>
      </c>
      <c r="AU139" s="23" t="s">
        <v>81</v>
      </c>
      <c r="AY139" s="23" t="s">
        <v>168</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175</v>
      </c>
      <c r="BM139" s="23" t="s">
        <v>1519</v>
      </c>
    </row>
    <row r="140" s="1" customFormat="1">
      <c r="B140" s="45"/>
      <c r="C140" s="73"/>
      <c r="D140" s="232" t="s">
        <v>177</v>
      </c>
      <c r="E140" s="73"/>
      <c r="F140" s="233" t="s">
        <v>1520</v>
      </c>
      <c r="G140" s="73"/>
      <c r="H140" s="73"/>
      <c r="I140" s="190"/>
      <c r="J140" s="73"/>
      <c r="K140" s="73"/>
      <c r="L140" s="71"/>
      <c r="M140" s="234"/>
      <c r="N140" s="46"/>
      <c r="O140" s="46"/>
      <c r="P140" s="46"/>
      <c r="Q140" s="46"/>
      <c r="R140" s="46"/>
      <c r="S140" s="46"/>
      <c r="T140" s="94"/>
      <c r="AT140" s="23" t="s">
        <v>177</v>
      </c>
      <c r="AU140" s="23" t="s">
        <v>81</v>
      </c>
    </row>
    <row r="141" s="1" customFormat="1" ht="25.5" customHeight="1">
      <c r="B141" s="45"/>
      <c r="C141" s="220" t="s">
        <v>308</v>
      </c>
      <c r="D141" s="220" t="s">
        <v>170</v>
      </c>
      <c r="E141" s="221" t="s">
        <v>1521</v>
      </c>
      <c r="F141" s="222" t="s">
        <v>1522</v>
      </c>
      <c r="G141" s="223" t="s">
        <v>173</v>
      </c>
      <c r="H141" s="224">
        <v>340</v>
      </c>
      <c r="I141" s="225"/>
      <c r="J141" s="226">
        <f>ROUND(I141*H141,2)</f>
        <v>0</v>
      </c>
      <c r="K141" s="222" t="s">
        <v>174</v>
      </c>
      <c r="L141" s="71"/>
      <c r="M141" s="227" t="s">
        <v>21</v>
      </c>
      <c r="N141" s="228" t="s">
        <v>42</v>
      </c>
      <c r="O141" s="46"/>
      <c r="P141" s="229">
        <f>O141*H141</f>
        <v>0</v>
      </c>
      <c r="Q141" s="229">
        <v>0</v>
      </c>
      <c r="R141" s="229">
        <f>Q141*H141</f>
        <v>0</v>
      </c>
      <c r="S141" s="229">
        <v>0</v>
      </c>
      <c r="T141" s="230">
        <f>S141*H141</f>
        <v>0</v>
      </c>
      <c r="AR141" s="23" t="s">
        <v>175</v>
      </c>
      <c r="AT141" s="23" t="s">
        <v>170</v>
      </c>
      <c r="AU141" s="23" t="s">
        <v>81</v>
      </c>
      <c r="AY141" s="23" t="s">
        <v>168</v>
      </c>
      <c r="BE141" s="231">
        <f>IF(N141="základní",J141,0)</f>
        <v>0</v>
      </c>
      <c r="BF141" s="231">
        <f>IF(N141="snížená",J141,0)</f>
        <v>0</v>
      </c>
      <c r="BG141" s="231">
        <f>IF(N141="zákl. přenesená",J141,0)</f>
        <v>0</v>
      </c>
      <c r="BH141" s="231">
        <f>IF(N141="sníž. přenesená",J141,0)</f>
        <v>0</v>
      </c>
      <c r="BI141" s="231">
        <f>IF(N141="nulová",J141,0)</f>
        <v>0</v>
      </c>
      <c r="BJ141" s="23" t="s">
        <v>79</v>
      </c>
      <c r="BK141" s="231">
        <f>ROUND(I141*H141,2)</f>
        <v>0</v>
      </c>
      <c r="BL141" s="23" t="s">
        <v>175</v>
      </c>
      <c r="BM141" s="23" t="s">
        <v>1523</v>
      </c>
    </row>
    <row r="142" s="1" customFormat="1">
      <c r="B142" s="45"/>
      <c r="C142" s="73"/>
      <c r="D142" s="232" t="s">
        <v>177</v>
      </c>
      <c r="E142" s="73"/>
      <c r="F142" s="233" t="s">
        <v>1524</v>
      </c>
      <c r="G142" s="73"/>
      <c r="H142" s="73"/>
      <c r="I142" s="190"/>
      <c r="J142" s="73"/>
      <c r="K142" s="73"/>
      <c r="L142" s="71"/>
      <c r="M142" s="234"/>
      <c r="N142" s="46"/>
      <c r="O142" s="46"/>
      <c r="P142" s="46"/>
      <c r="Q142" s="46"/>
      <c r="R142" s="46"/>
      <c r="S142" s="46"/>
      <c r="T142" s="94"/>
      <c r="AT142" s="23" t="s">
        <v>177</v>
      </c>
      <c r="AU142" s="23" t="s">
        <v>81</v>
      </c>
    </row>
    <row r="143" s="1" customFormat="1" ht="16.5" customHeight="1">
      <c r="B143" s="45"/>
      <c r="C143" s="220" t="s">
        <v>312</v>
      </c>
      <c r="D143" s="220" t="s">
        <v>170</v>
      </c>
      <c r="E143" s="221" t="s">
        <v>1525</v>
      </c>
      <c r="F143" s="222" t="s">
        <v>1526</v>
      </c>
      <c r="G143" s="223" t="s">
        <v>173</v>
      </c>
      <c r="H143" s="224">
        <v>793</v>
      </c>
      <c r="I143" s="225"/>
      <c r="J143" s="226">
        <f>ROUND(I143*H143,2)</f>
        <v>0</v>
      </c>
      <c r="K143" s="222" t="s">
        <v>174</v>
      </c>
      <c r="L143" s="71"/>
      <c r="M143" s="227" t="s">
        <v>21</v>
      </c>
      <c r="N143" s="228" t="s">
        <v>42</v>
      </c>
      <c r="O143" s="46"/>
      <c r="P143" s="229">
        <f>O143*H143</f>
        <v>0</v>
      </c>
      <c r="Q143" s="229">
        <v>0</v>
      </c>
      <c r="R143" s="229">
        <f>Q143*H143</f>
        <v>0</v>
      </c>
      <c r="S143" s="229">
        <v>0</v>
      </c>
      <c r="T143" s="230">
        <f>S143*H143</f>
        <v>0</v>
      </c>
      <c r="AR143" s="23" t="s">
        <v>175</v>
      </c>
      <c r="AT143" s="23" t="s">
        <v>170</v>
      </c>
      <c r="AU143" s="23" t="s">
        <v>81</v>
      </c>
      <c r="AY143" s="23" t="s">
        <v>168</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175</v>
      </c>
      <c r="BM143" s="23" t="s">
        <v>1527</v>
      </c>
    </row>
    <row r="144" s="1" customFormat="1">
      <c r="B144" s="45"/>
      <c r="C144" s="73"/>
      <c r="D144" s="232" t="s">
        <v>177</v>
      </c>
      <c r="E144" s="73"/>
      <c r="F144" s="233" t="s">
        <v>1524</v>
      </c>
      <c r="G144" s="73"/>
      <c r="H144" s="73"/>
      <c r="I144" s="190"/>
      <c r="J144" s="73"/>
      <c r="K144" s="73"/>
      <c r="L144" s="71"/>
      <c r="M144" s="234"/>
      <c r="N144" s="46"/>
      <c r="O144" s="46"/>
      <c r="P144" s="46"/>
      <c r="Q144" s="46"/>
      <c r="R144" s="46"/>
      <c r="S144" s="46"/>
      <c r="T144" s="94"/>
      <c r="AT144" s="23" t="s">
        <v>177</v>
      </c>
      <c r="AU144" s="23" t="s">
        <v>81</v>
      </c>
    </row>
    <row r="145" s="1" customFormat="1" ht="16.5" customHeight="1">
      <c r="B145" s="45"/>
      <c r="C145" s="220" t="s">
        <v>317</v>
      </c>
      <c r="D145" s="220" t="s">
        <v>170</v>
      </c>
      <c r="E145" s="221" t="s">
        <v>1528</v>
      </c>
      <c r="F145" s="222" t="s">
        <v>1529</v>
      </c>
      <c r="G145" s="223" t="s">
        <v>173</v>
      </c>
      <c r="H145" s="224">
        <v>62</v>
      </c>
      <c r="I145" s="225"/>
      <c r="J145" s="226">
        <f>ROUND(I145*H145,2)</f>
        <v>0</v>
      </c>
      <c r="K145" s="222" t="s">
        <v>174</v>
      </c>
      <c r="L145" s="71"/>
      <c r="M145" s="227" t="s">
        <v>21</v>
      </c>
      <c r="N145" s="228" t="s">
        <v>42</v>
      </c>
      <c r="O145" s="46"/>
      <c r="P145" s="229">
        <f>O145*H145</f>
        <v>0</v>
      </c>
      <c r="Q145" s="229">
        <v>0</v>
      </c>
      <c r="R145" s="229">
        <f>Q145*H145</f>
        <v>0</v>
      </c>
      <c r="S145" s="229">
        <v>0</v>
      </c>
      <c r="T145" s="230">
        <f>S145*H145</f>
        <v>0</v>
      </c>
      <c r="AR145" s="23" t="s">
        <v>175</v>
      </c>
      <c r="AT145" s="23" t="s">
        <v>170</v>
      </c>
      <c r="AU145" s="23" t="s">
        <v>81</v>
      </c>
      <c r="AY145" s="23" t="s">
        <v>168</v>
      </c>
      <c r="BE145" s="231">
        <f>IF(N145="základní",J145,0)</f>
        <v>0</v>
      </c>
      <c r="BF145" s="231">
        <f>IF(N145="snížená",J145,0)</f>
        <v>0</v>
      </c>
      <c r="BG145" s="231">
        <f>IF(N145="zákl. přenesená",J145,0)</f>
        <v>0</v>
      </c>
      <c r="BH145" s="231">
        <f>IF(N145="sníž. přenesená",J145,0)</f>
        <v>0</v>
      </c>
      <c r="BI145" s="231">
        <f>IF(N145="nulová",J145,0)</f>
        <v>0</v>
      </c>
      <c r="BJ145" s="23" t="s">
        <v>79</v>
      </c>
      <c r="BK145" s="231">
        <f>ROUND(I145*H145,2)</f>
        <v>0</v>
      </c>
      <c r="BL145" s="23" t="s">
        <v>175</v>
      </c>
      <c r="BM145" s="23" t="s">
        <v>1530</v>
      </c>
    </row>
    <row r="146" s="1" customFormat="1">
      <c r="B146" s="45"/>
      <c r="C146" s="73"/>
      <c r="D146" s="232" t="s">
        <v>177</v>
      </c>
      <c r="E146" s="73"/>
      <c r="F146" s="233" t="s">
        <v>1524</v>
      </c>
      <c r="G146" s="73"/>
      <c r="H146" s="73"/>
      <c r="I146" s="190"/>
      <c r="J146" s="73"/>
      <c r="K146" s="73"/>
      <c r="L146" s="71"/>
      <c r="M146" s="234"/>
      <c r="N146" s="46"/>
      <c r="O146" s="46"/>
      <c r="P146" s="46"/>
      <c r="Q146" s="46"/>
      <c r="R146" s="46"/>
      <c r="S146" s="46"/>
      <c r="T146" s="94"/>
      <c r="AT146" s="23" t="s">
        <v>177</v>
      </c>
      <c r="AU146" s="23" t="s">
        <v>81</v>
      </c>
    </row>
    <row r="147" s="1" customFormat="1" ht="16.5" customHeight="1">
      <c r="B147" s="45"/>
      <c r="C147" s="220" t="s">
        <v>321</v>
      </c>
      <c r="D147" s="220" t="s">
        <v>170</v>
      </c>
      <c r="E147" s="221" t="s">
        <v>1531</v>
      </c>
      <c r="F147" s="222" t="s">
        <v>1532</v>
      </c>
      <c r="G147" s="223" t="s">
        <v>173</v>
      </c>
      <c r="H147" s="224">
        <v>1133</v>
      </c>
      <c r="I147" s="225"/>
      <c r="J147" s="226">
        <f>ROUND(I147*H147,2)</f>
        <v>0</v>
      </c>
      <c r="K147" s="222" t="s">
        <v>174</v>
      </c>
      <c r="L147" s="71"/>
      <c r="M147" s="227" t="s">
        <v>21</v>
      </c>
      <c r="N147" s="228" t="s">
        <v>42</v>
      </c>
      <c r="O147" s="46"/>
      <c r="P147" s="229">
        <f>O147*H147</f>
        <v>0</v>
      </c>
      <c r="Q147" s="229">
        <v>0</v>
      </c>
      <c r="R147" s="229">
        <f>Q147*H147</f>
        <v>0</v>
      </c>
      <c r="S147" s="229">
        <v>0</v>
      </c>
      <c r="T147" s="230">
        <f>S147*H147</f>
        <v>0</v>
      </c>
      <c r="AR147" s="23" t="s">
        <v>175</v>
      </c>
      <c r="AT147" s="23" t="s">
        <v>170</v>
      </c>
      <c r="AU147" s="23" t="s">
        <v>81</v>
      </c>
      <c r="AY147" s="23" t="s">
        <v>168</v>
      </c>
      <c r="BE147" s="231">
        <f>IF(N147="základní",J147,0)</f>
        <v>0</v>
      </c>
      <c r="BF147" s="231">
        <f>IF(N147="snížená",J147,0)</f>
        <v>0</v>
      </c>
      <c r="BG147" s="231">
        <f>IF(N147="zákl. přenesená",J147,0)</f>
        <v>0</v>
      </c>
      <c r="BH147" s="231">
        <f>IF(N147="sníž. přenesená",J147,0)</f>
        <v>0</v>
      </c>
      <c r="BI147" s="231">
        <f>IF(N147="nulová",J147,0)</f>
        <v>0</v>
      </c>
      <c r="BJ147" s="23" t="s">
        <v>79</v>
      </c>
      <c r="BK147" s="231">
        <f>ROUND(I147*H147,2)</f>
        <v>0</v>
      </c>
      <c r="BL147" s="23" t="s">
        <v>175</v>
      </c>
      <c r="BM147" s="23" t="s">
        <v>1533</v>
      </c>
    </row>
    <row r="148" s="1" customFormat="1">
      <c r="B148" s="45"/>
      <c r="C148" s="73"/>
      <c r="D148" s="232" t="s">
        <v>177</v>
      </c>
      <c r="E148" s="73"/>
      <c r="F148" s="233" t="s">
        <v>1524</v>
      </c>
      <c r="G148" s="73"/>
      <c r="H148" s="73"/>
      <c r="I148" s="190"/>
      <c r="J148" s="73"/>
      <c r="K148" s="73"/>
      <c r="L148" s="71"/>
      <c r="M148" s="234"/>
      <c r="N148" s="46"/>
      <c r="O148" s="46"/>
      <c r="P148" s="46"/>
      <c r="Q148" s="46"/>
      <c r="R148" s="46"/>
      <c r="S148" s="46"/>
      <c r="T148" s="94"/>
      <c r="AT148" s="23" t="s">
        <v>177</v>
      </c>
      <c r="AU148" s="23" t="s">
        <v>81</v>
      </c>
    </row>
    <row r="149" s="1" customFormat="1" ht="16.5" customHeight="1">
      <c r="B149" s="45"/>
      <c r="C149" s="220" t="s">
        <v>328</v>
      </c>
      <c r="D149" s="220" t="s">
        <v>170</v>
      </c>
      <c r="E149" s="221" t="s">
        <v>1534</v>
      </c>
      <c r="F149" s="222" t="s">
        <v>1535</v>
      </c>
      <c r="G149" s="223" t="s">
        <v>173</v>
      </c>
      <c r="H149" s="224">
        <v>1055</v>
      </c>
      <c r="I149" s="225"/>
      <c r="J149" s="226">
        <f>ROUND(I149*H149,2)</f>
        <v>0</v>
      </c>
      <c r="K149" s="222" t="s">
        <v>174</v>
      </c>
      <c r="L149" s="71"/>
      <c r="M149" s="227" t="s">
        <v>21</v>
      </c>
      <c r="N149" s="228" t="s">
        <v>42</v>
      </c>
      <c r="O149" s="46"/>
      <c r="P149" s="229">
        <f>O149*H149</f>
        <v>0</v>
      </c>
      <c r="Q149" s="229">
        <v>0</v>
      </c>
      <c r="R149" s="229">
        <f>Q149*H149</f>
        <v>0</v>
      </c>
      <c r="S149" s="229">
        <v>0</v>
      </c>
      <c r="T149" s="230">
        <f>S149*H149</f>
        <v>0</v>
      </c>
      <c r="AR149" s="23" t="s">
        <v>175</v>
      </c>
      <c r="AT149" s="23" t="s">
        <v>170</v>
      </c>
      <c r="AU149" s="23" t="s">
        <v>81</v>
      </c>
      <c r="AY149" s="23" t="s">
        <v>168</v>
      </c>
      <c r="BE149" s="231">
        <f>IF(N149="základní",J149,0)</f>
        <v>0</v>
      </c>
      <c r="BF149" s="231">
        <f>IF(N149="snížená",J149,0)</f>
        <v>0</v>
      </c>
      <c r="BG149" s="231">
        <f>IF(N149="zákl. přenesená",J149,0)</f>
        <v>0</v>
      </c>
      <c r="BH149" s="231">
        <f>IF(N149="sníž. přenesená",J149,0)</f>
        <v>0</v>
      </c>
      <c r="BI149" s="231">
        <f>IF(N149="nulová",J149,0)</f>
        <v>0</v>
      </c>
      <c r="BJ149" s="23" t="s">
        <v>79</v>
      </c>
      <c r="BK149" s="231">
        <f>ROUND(I149*H149,2)</f>
        <v>0</v>
      </c>
      <c r="BL149" s="23" t="s">
        <v>175</v>
      </c>
      <c r="BM149" s="23" t="s">
        <v>1536</v>
      </c>
    </row>
    <row r="150" s="1" customFormat="1">
      <c r="B150" s="45"/>
      <c r="C150" s="73"/>
      <c r="D150" s="232" t="s">
        <v>177</v>
      </c>
      <c r="E150" s="73"/>
      <c r="F150" s="233" t="s">
        <v>1524</v>
      </c>
      <c r="G150" s="73"/>
      <c r="H150" s="73"/>
      <c r="I150" s="190"/>
      <c r="J150" s="73"/>
      <c r="K150" s="73"/>
      <c r="L150" s="71"/>
      <c r="M150" s="234"/>
      <c r="N150" s="46"/>
      <c r="O150" s="46"/>
      <c r="P150" s="46"/>
      <c r="Q150" s="46"/>
      <c r="R150" s="46"/>
      <c r="S150" s="46"/>
      <c r="T150" s="94"/>
      <c r="AT150" s="23" t="s">
        <v>177</v>
      </c>
      <c r="AU150" s="23" t="s">
        <v>81</v>
      </c>
    </row>
    <row r="151" s="1" customFormat="1" ht="25.5" customHeight="1">
      <c r="B151" s="45"/>
      <c r="C151" s="220" t="s">
        <v>333</v>
      </c>
      <c r="D151" s="220" t="s">
        <v>170</v>
      </c>
      <c r="E151" s="221" t="s">
        <v>1537</v>
      </c>
      <c r="F151" s="222" t="s">
        <v>1538</v>
      </c>
      <c r="G151" s="223" t="s">
        <v>173</v>
      </c>
      <c r="H151" s="224">
        <v>27</v>
      </c>
      <c r="I151" s="225"/>
      <c r="J151" s="226">
        <f>ROUND(I151*H151,2)</f>
        <v>0</v>
      </c>
      <c r="K151" s="222" t="s">
        <v>174</v>
      </c>
      <c r="L151" s="71"/>
      <c r="M151" s="227" t="s">
        <v>21</v>
      </c>
      <c r="N151" s="228" t="s">
        <v>42</v>
      </c>
      <c r="O151" s="46"/>
      <c r="P151" s="229">
        <f>O151*H151</f>
        <v>0</v>
      </c>
      <c r="Q151" s="229">
        <v>0</v>
      </c>
      <c r="R151" s="229">
        <f>Q151*H151</f>
        <v>0</v>
      </c>
      <c r="S151" s="229">
        <v>0</v>
      </c>
      <c r="T151" s="230">
        <f>S151*H151</f>
        <v>0</v>
      </c>
      <c r="AR151" s="23" t="s">
        <v>175</v>
      </c>
      <c r="AT151" s="23" t="s">
        <v>170</v>
      </c>
      <c r="AU151" s="23" t="s">
        <v>81</v>
      </c>
      <c r="AY151" s="23" t="s">
        <v>168</v>
      </c>
      <c r="BE151" s="231">
        <f>IF(N151="základní",J151,0)</f>
        <v>0</v>
      </c>
      <c r="BF151" s="231">
        <f>IF(N151="snížená",J151,0)</f>
        <v>0</v>
      </c>
      <c r="BG151" s="231">
        <f>IF(N151="zákl. přenesená",J151,0)</f>
        <v>0</v>
      </c>
      <c r="BH151" s="231">
        <f>IF(N151="sníž. přenesená",J151,0)</f>
        <v>0</v>
      </c>
      <c r="BI151" s="231">
        <f>IF(N151="nulová",J151,0)</f>
        <v>0</v>
      </c>
      <c r="BJ151" s="23" t="s">
        <v>79</v>
      </c>
      <c r="BK151" s="231">
        <f>ROUND(I151*H151,2)</f>
        <v>0</v>
      </c>
      <c r="BL151" s="23" t="s">
        <v>175</v>
      </c>
      <c r="BM151" s="23" t="s">
        <v>1539</v>
      </c>
    </row>
    <row r="152" s="1" customFormat="1">
      <c r="B152" s="45"/>
      <c r="C152" s="73"/>
      <c r="D152" s="232" t="s">
        <v>177</v>
      </c>
      <c r="E152" s="73"/>
      <c r="F152" s="233" t="s">
        <v>1524</v>
      </c>
      <c r="G152" s="73"/>
      <c r="H152" s="73"/>
      <c r="I152" s="190"/>
      <c r="J152" s="73"/>
      <c r="K152" s="73"/>
      <c r="L152" s="71"/>
      <c r="M152" s="234"/>
      <c r="N152" s="46"/>
      <c r="O152" s="46"/>
      <c r="P152" s="46"/>
      <c r="Q152" s="46"/>
      <c r="R152" s="46"/>
      <c r="S152" s="46"/>
      <c r="T152" s="94"/>
      <c r="AT152" s="23" t="s">
        <v>177</v>
      </c>
      <c r="AU152" s="23" t="s">
        <v>81</v>
      </c>
    </row>
    <row r="153" s="1" customFormat="1" ht="16.5" customHeight="1">
      <c r="B153" s="45"/>
      <c r="C153" s="220" t="s">
        <v>338</v>
      </c>
      <c r="D153" s="220" t="s">
        <v>170</v>
      </c>
      <c r="E153" s="221" t="s">
        <v>1540</v>
      </c>
      <c r="F153" s="222" t="s">
        <v>1541</v>
      </c>
      <c r="G153" s="223" t="s">
        <v>173</v>
      </c>
      <c r="H153" s="224">
        <v>89</v>
      </c>
      <c r="I153" s="225"/>
      <c r="J153" s="226">
        <f>ROUND(I153*H153,2)</f>
        <v>0</v>
      </c>
      <c r="K153" s="222" t="s">
        <v>174</v>
      </c>
      <c r="L153" s="71"/>
      <c r="M153" s="227" t="s">
        <v>21</v>
      </c>
      <c r="N153" s="228" t="s">
        <v>42</v>
      </c>
      <c r="O153" s="46"/>
      <c r="P153" s="229">
        <f>O153*H153</f>
        <v>0</v>
      </c>
      <c r="Q153" s="229">
        <v>0</v>
      </c>
      <c r="R153" s="229">
        <f>Q153*H153</f>
        <v>0</v>
      </c>
      <c r="S153" s="229">
        <v>0</v>
      </c>
      <c r="T153" s="230">
        <f>S153*H153</f>
        <v>0</v>
      </c>
      <c r="AR153" s="23" t="s">
        <v>175</v>
      </c>
      <c r="AT153" s="23" t="s">
        <v>170</v>
      </c>
      <c r="AU153" s="23" t="s">
        <v>81</v>
      </c>
      <c r="AY153" s="23" t="s">
        <v>168</v>
      </c>
      <c r="BE153" s="231">
        <f>IF(N153="základní",J153,0)</f>
        <v>0</v>
      </c>
      <c r="BF153" s="231">
        <f>IF(N153="snížená",J153,0)</f>
        <v>0</v>
      </c>
      <c r="BG153" s="231">
        <f>IF(N153="zákl. přenesená",J153,0)</f>
        <v>0</v>
      </c>
      <c r="BH153" s="231">
        <f>IF(N153="sníž. přenesená",J153,0)</f>
        <v>0</v>
      </c>
      <c r="BI153" s="231">
        <f>IF(N153="nulová",J153,0)</f>
        <v>0</v>
      </c>
      <c r="BJ153" s="23" t="s">
        <v>79</v>
      </c>
      <c r="BK153" s="231">
        <f>ROUND(I153*H153,2)</f>
        <v>0</v>
      </c>
      <c r="BL153" s="23" t="s">
        <v>175</v>
      </c>
      <c r="BM153" s="23" t="s">
        <v>1542</v>
      </c>
    </row>
    <row r="154" s="1" customFormat="1">
      <c r="B154" s="45"/>
      <c r="C154" s="73"/>
      <c r="D154" s="232" t="s">
        <v>177</v>
      </c>
      <c r="E154" s="73"/>
      <c r="F154" s="233" t="s">
        <v>1524</v>
      </c>
      <c r="G154" s="73"/>
      <c r="H154" s="73"/>
      <c r="I154" s="190"/>
      <c r="J154" s="73"/>
      <c r="K154" s="73"/>
      <c r="L154" s="71"/>
      <c r="M154" s="234"/>
      <c r="N154" s="46"/>
      <c r="O154" s="46"/>
      <c r="P154" s="46"/>
      <c r="Q154" s="46"/>
      <c r="R154" s="46"/>
      <c r="S154" s="46"/>
      <c r="T154" s="94"/>
      <c r="AT154" s="23" t="s">
        <v>177</v>
      </c>
      <c r="AU154" s="23" t="s">
        <v>81</v>
      </c>
    </row>
    <row r="155" s="1" customFormat="1" ht="16.5" customHeight="1">
      <c r="B155" s="45"/>
      <c r="C155" s="220" t="s">
        <v>343</v>
      </c>
      <c r="D155" s="220" t="s">
        <v>170</v>
      </c>
      <c r="E155" s="221" t="s">
        <v>1543</v>
      </c>
      <c r="F155" s="222" t="s">
        <v>1544</v>
      </c>
      <c r="G155" s="223" t="s">
        <v>173</v>
      </c>
      <c r="H155" s="224">
        <v>55</v>
      </c>
      <c r="I155" s="225"/>
      <c r="J155" s="226">
        <f>ROUND(I155*H155,2)</f>
        <v>0</v>
      </c>
      <c r="K155" s="222" t="s">
        <v>174</v>
      </c>
      <c r="L155" s="71"/>
      <c r="M155" s="227" t="s">
        <v>21</v>
      </c>
      <c r="N155" s="228" t="s">
        <v>42</v>
      </c>
      <c r="O155" s="46"/>
      <c r="P155" s="229">
        <f>O155*H155</f>
        <v>0</v>
      </c>
      <c r="Q155" s="229">
        <v>0</v>
      </c>
      <c r="R155" s="229">
        <f>Q155*H155</f>
        <v>0</v>
      </c>
      <c r="S155" s="229">
        <v>0</v>
      </c>
      <c r="T155" s="230">
        <f>S155*H155</f>
        <v>0</v>
      </c>
      <c r="AR155" s="23" t="s">
        <v>175</v>
      </c>
      <c r="AT155" s="23" t="s">
        <v>170</v>
      </c>
      <c r="AU155" s="23" t="s">
        <v>81</v>
      </c>
      <c r="AY155" s="23" t="s">
        <v>168</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175</v>
      </c>
      <c r="BM155" s="23" t="s">
        <v>1545</v>
      </c>
    </row>
    <row r="156" s="1" customFormat="1">
      <c r="B156" s="45"/>
      <c r="C156" s="73"/>
      <c r="D156" s="232" t="s">
        <v>177</v>
      </c>
      <c r="E156" s="73"/>
      <c r="F156" s="233" t="s">
        <v>1524</v>
      </c>
      <c r="G156" s="73"/>
      <c r="H156" s="73"/>
      <c r="I156" s="190"/>
      <c r="J156" s="73"/>
      <c r="K156" s="73"/>
      <c r="L156" s="71"/>
      <c r="M156" s="234"/>
      <c r="N156" s="46"/>
      <c r="O156" s="46"/>
      <c r="P156" s="46"/>
      <c r="Q156" s="46"/>
      <c r="R156" s="46"/>
      <c r="S156" s="46"/>
      <c r="T156" s="94"/>
      <c r="AT156" s="23" t="s">
        <v>177</v>
      </c>
      <c r="AU156" s="23" t="s">
        <v>81</v>
      </c>
    </row>
    <row r="157" s="1" customFormat="1" ht="25.5" customHeight="1">
      <c r="B157" s="45"/>
      <c r="C157" s="220" t="s">
        <v>348</v>
      </c>
      <c r="D157" s="220" t="s">
        <v>170</v>
      </c>
      <c r="E157" s="221" t="s">
        <v>1546</v>
      </c>
      <c r="F157" s="222" t="s">
        <v>1547</v>
      </c>
      <c r="G157" s="223" t="s">
        <v>466</v>
      </c>
      <c r="H157" s="224">
        <v>390</v>
      </c>
      <c r="I157" s="225"/>
      <c r="J157" s="226">
        <f>ROUND(I157*H157,2)</f>
        <v>0</v>
      </c>
      <c r="K157" s="222" t="s">
        <v>174</v>
      </c>
      <c r="L157" s="71"/>
      <c r="M157" s="227" t="s">
        <v>21</v>
      </c>
      <c r="N157" s="228" t="s">
        <v>42</v>
      </c>
      <c r="O157" s="46"/>
      <c r="P157" s="229">
        <f>O157*H157</f>
        <v>0</v>
      </c>
      <c r="Q157" s="229">
        <v>0</v>
      </c>
      <c r="R157" s="229">
        <f>Q157*H157</f>
        <v>0</v>
      </c>
      <c r="S157" s="229">
        <v>0</v>
      </c>
      <c r="T157" s="230">
        <f>S157*H157</f>
        <v>0</v>
      </c>
      <c r="AR157" s="23" t="s">
        <v>175</v>
      </c>
      <c r="AT157" s="23" t="s">
        <v>170</v>
      </c>
      <c r="AU157" s="23" t="s">
        <v>81</v>
      </c>
      <c r="AY157" s="23" t="s">
        <v>168</v>
      </c>
      <c r="BE157" s="231">
        <f>IF(N157="základní",J157,0)</f>
        <v>0</v>
      </c>
      <c r="BF157" s="231">
        <f>IF(N157="snížená",J157,0)</f>
        <v>0</v>
      </c>
      <c r="BG157" s="231">
        <f>IF(N157="zákl. přenesená",J157,0)</f>
        <v>0</v>
      </c>
      <c r="BH157" s="231">
        <f>IF(N157="sníž. přenesená",J157,0)</f>
        <v>0</v>
      </c>
      <c r="BI157" s="231">
        <f>IF(N157="nulová",J157,0)</f>
        <v>0</v>
      </c>
      <c r="BJ157" s="23" t="s">
        <v>79</v>
      </c>
      <c r="BK157" s="231">
        <f>ROUND(I157*H157,2)</f>
        <v>0</v>
      </c>
      <c r="BL157" s="23" t="s">
        <v>175</v>
      </c>
      <c r="BM157" s="23" t="s">
        <v>1548</v>
      </c>
    </row>
    <row r="158" s="1" customFormat="1">
      <c r="B158" s="45"/>
      <c r="C158" s="73"/>
      <c r="D158" s="232" t="s">
        <v>177</v>
      </c>
      <c r="E158" s="73"/>
      <c r="F158" s="233" t="s">
        <v>1549</v>
      </c>
      <c r="G158" s="73"/>
      <c r="H158" s="73"/>
      <c r="I158" s="190"/>
      <c r="J158" s="73"/>
      <c r="K158" s="73"/>
      <c r="L158" s="71"/>
      <c r="M158" s="234"/>
      <c r="N158" s="46"/>
      <c r="O158" s="46"/>
      <c r="P158" s="46"/>
      <c r="Q158" s="46"/>
      <c r="R158" s="46"/>
      <c r="S158" s="46"/>
      <c r="T158" s="94"/>
      <c r="AT158" s="23" t="s">
        <v>177</v>
      </c>
      <c r="AU158" s="23" t="s">
        <v>81</v>
      </c>
    </row>
    <row r="159" s="1" customFormat="1" ht="25.5" customHeight="1">
      <c r="B159" s="45"/>
      <c r="C159" s="220" t="s">
        <v>353</v>
      </c>
      <c r="D159" s="220" t="s">
        <v>170</v>
      </c>
      <c r="E159" s="221" t="s">
        <v>1550</v>
      </c>
      <c r="F159" s="222" t="s">
        <v>1551</v>
      </c>
      <c r="G159" s="223" t="s">
        <v>466</v>
      </c>
      <c r="H159" s="224">
        <v>65</v>
      </c>
      <c r="I159" s="225"/>
      <c r="J159" s="226">
        <f>ROUND(I159*H159,2)</f>
        <v>0</v>
      </c>
      <c r="K159" s="222" t="s">
        <v>174</v>
      </c>
      <c r="L159" s="71"/>
      <c r="M159" s="227" t="s">
        <v>21</v>
      </c>
      <c r="N159" s="228" t="s">
        <v>42</v>
      </c>
      <c r="O159" s="46"/>
      <c r="P159" s="229">
        <f>O159*H159</f>
        <v>0</v>
      </c>
      <c r="Q159" s="229">
        <v>0</v>
      </c>
      <c r="R159" s="229">
        <f>Q159*H159</f>
        <v>0</v>
      </c>
      <c r="S159" s="229">
        <v>0</v>
      </c>
      <c r="T159" s="230">
        <f>S159*H159</f>
        <v>0</v>
      </c>
      <c r="AR159" s="23" t="s">
        <v>175</v>
      </c>
      <c r="AT159" s="23" t="s">
        <v>170</v>
      </c>
      <c r="AU159" s="23" t="s">
        <v>81</v>
      </c>
      <c r="AY159" s="23" t="s">
        <v>168</v>
      </c>
      <c r="BE159" s="231">
        <f>IF(N159="základní",J159,0)</f>
        <v>0</v>
      </c>
      <c r="BF159" s="231">
        <f>IF(N159="snížená",J159,0)</f>
        <v>0</v>
      </c>
      <c r="BG159" s="231">
        <f>IF(N159="zákl. přenesená",J159,0)</f>
        <v>0</v>
      </c>
      <c r="BH159" s="231">
        <f>IF(N159="sníž. přenesená",J159,0)</f>
        <v>0</v>
      </c>
      <c r="BI159" s="231">
        <f>IF(N159="nulová",J159,0)</f>
        <v>0</v>
      </c>
      <c r="BJ159" s="23" t="s">
        <v>79</v>
      </c>
      <c r="BK159" s="231">
        <f>ROUND(I159*H159,2)</f>
        <v>0</v>
      </c>
      <c r="BL159" s="23" t="s">
        <v>175</v>
      </c>
      <c r="BM159" s="23" t="s">
        <v>1552</v>
      </c>
    </row>
    <row r="160" s="1" customFormat="1">
      <c r="B160" s="45"/>
      <c r="C160" s="73"/>
      <c r="D160" s="232" t="s">
        <v>177</v>
      </c>
      <c r="E160" s="73"/>
      <c r="F160" s="233" t="s">
        <v>1549</v>
      </c>
      <c r="G160" s="73"/>
      <c r="H160" s="73"/>
      <c r="I160" s="190"/>
      <c r="J160" s="73"/>
      <c r="K160" s="73"/>
      <c r="L160" s="71"/>
      <c r="M160" s="234"/>
      <c r="N160" s="46"/>
      <c r="O160" s="46"/>
      <c r="P160" s="46"/>
      <c r="Q160" s="46"/>
      <c r="R160" s="46"/>
      <c r="S160" s="46"/>
      <c r="T160" s="94"/>
      <c r="AT160" s="23" t="s">
        <v>177</v>
      </c>
      <c r="AU160" s="23" t="s">
        <v>81</v>
      </c>
    </row>
    <row r="161" s="1" customFormat="1" ht="25.5" customHeight="1">
      <c r="B161" s="45"/>
      <c r="C161" s="220" t="s">
        <v>357</v>
      </c>
      <c r="D161" s="220" t="s">
        <v>170</v>
      </c>
      <c r="E161" s="221" t="s">
        <v>1553</v>
      </c>
      <c r="F161" s="222" t="s">
        <v>1554</v>
      </c>
      <c r="G161" s="223" t="s">
        <v>466</v>
      </c>
      <c r="H161" s="224">
        <v>9</v>
      </c>
      <c r="I161" s="225"/>
      <c r="J161" s="226">
        <f>ROUND(I161*H161,2)</f>
        <v>0</v>
      </c>
      <c r="K161" s="222" t="s">
        <v>174</v>
      </c>
      <c r="L161" s="71"/>
      <c r="M161" s="227" t="s">
        <v>21</v>
      </c>
      <c r="N161" s="228" t="s">
        <v>42</v>
      </c>
      <c r="O161" s="46"/>
      <c r="P161" s="229">
        <f>O161*H161</f>
        <v>0</v>
      </c>
      <c r="Q161" s="229">
        <v>0</v>
      </c>
      <c r="R161" s="229">
        <f>Q161*H161</f>
        <v>0</v>
      </c>
      <c r="S161" s="229">
        <v>0</v>
      </c>
      <c r="T161" s="230">
        <f>S161*H161</f>
        <v>0</v>
      </c>
      <c r="AR161" s="23" t="s">
        <v>175</v>
      </c>
      <c r="AT161" s="23" t="s">
        <v>170</v>
      </c>
      <c r="AU161" s="23" t="s">
        <v>81</v>
      </c>
      <c r="AY161" s="23" t="s">
        <v>168</v>
      </c>
      <c r="BE161" s="231">
        <f>IF(N161="základní",J161,0)</f>
        <v>0</v>
      </c>
      <c r="BF161" s="231">
        <f>IF(N161="snížená",J161,0)</f>
        <v>0</v>
      </c>
      <c r="BG161" s="231">
        <f>IF(N161="zákl. přenesená",J161,0)</f>
        <v>0</v>
      </c>
      <c r="BH161" s="231">
        <f>IF(N161="sníž. přenesená",J161,0)</f>
        <v>0</v>
      </c>
      <c r="BI161" s="231">
        <f>IF(N161="nulová",J161,0)</f>
        <v>0</v>
      </c>
      <c r="BJ161" s="23" t="s">
        <v>79</v>
      </c>
      <c r="BK161" s="231">
        <f>ROUND(I161*H161,2)</f>
        <v>0</v>
      </c>
      <c r="BL161" s="23" t="s">
        <v>175</v>
      </c>
      <c r="BM161" s="23" t="s">
        <v>1555</v>
      </c>
    </row>
    <row r="162" s="1" customFormat="1">
      <c r="B162" s="45"/>
      <c r="C162" s="73"/>
      <c r="D162" s="232" t="s">
        <v>177</v>
      </c>
      <c r="E162" s="73"/>
      <c r="F162" s="233" t="s">
        <v>1549</v>
      </c>
      <c r="G162" s="73"/>
      <c r="H162" s="73"/>
      <c r="I162" s="190"/>
      <c r="J162" s="73"/>
      <c r="K162" s="73"/>
      <c r="L162" s="71"/>
      <c r="M162" s="234"/>
      <c r="N162" s="46"/>
      <c r="O162" s="46"/>
      <c r="P162" s="46"/>
      <c r="Q162" s="46"/>
      <c r="R162" s="46"/>
      <c r="S162" s="46"/>
      <c r="T162" s="94"/>
      <c r="AT162" s="23" t="s">
        <v>177</v>
      </c>
      <c r="AU162" s="23" t="s">
        <v>81</v>
      </c>
    </row>
    <row r="163" s="1" customFormat="1" ht="25.5" customHeight="1">
      <c r="B163" s="45"/>
      <c r="C163" s="220" t="s">
        <v>361</v>
      </c>
      <c r="D163" s="220" t="s">
        <v>170</v>
      </c>
      <c r="E163" s="221" t="s">
        <v>1556</v>
      </c>
      <c r="F163" s="222" t="s">
        <v>1557</v>
      </c>
      <c r="G163" s="223" t="s">
        <v>466</v>
      </c>
      <c r="H163" s="224">
        <v>24</v>
      </c>
      <c r="I163" s="225"/>
      <c r="J163" s="226">
        <f>ROUND(I163*H163,2)</f>
        <v>0</v>
      </c>
      <c r="K163" s="222" t="s">
        <v>174</v>
      </c>
      <c r="L163" s="71"/>
      <c r="M163" s="227" t="s">
        <v>21</v>
      </c>
      <c r="N163" s="228" t="s">
        <v>42</v>
      </c>
      <c r="O163" s="46"/>
      <c r="P163" s="229">
        <f>O163*H163</f>
        <v>0</v>
      </c>
      <c r="Q163" s="229">
        <v>0</v>
      </c>
      <c r="R163" s="229">
        <f>Q163*H163</f>
        <v>0</v>
      </c>
      <c r="S163" s="229">
        <v>0</v>
      </c>
      <c r="T163" s="230">
        <f>S163*H163</f>
        <v>0</v>
      </c>
      <c r="AR163" s="23" t="s">
        <v>175</v>
      </c>
      <c r="AT163" s="23" t="s">
        <v>170</v>
      </c>
      <c r="AU163" s="23" t="s">
        <v>81</v>
      </c>
      <c r="AY163" s="23" t="s">
        <v>168</v>
      </c>
      <c r="BE163" s="231">
        <f>IF(N163="základní",J163,0)</f>
        <v>0</v>
      </c>
      <c r="BF163" s="231">
        <f>IF(N163="snížená",J163,0)</f>
        <v>0</v>
      </c>
      <c r="BG163" s="231">
        <f>IF(N163="zákl. přenesená",J163,0)</f>
        <v>0</v>
      </c>
      <c r="BH163" s="231">
        <f>IF(N163="sníž. přenesená",J163,0)</f>
        <v>0</v>
      </c>
      <c r="BI163" s="231">
        <f>IF(N163="nulová",J163,0)</f>
        <v>0</v>
      </c>
      <c r="BJ163" s="23" t="s">
        <v>79</v>
      </c>
      <c r="BK163" s="231">
        <f>ROUND(I163*H163,2)</f>
        <v>0</v>
      </c>
      <c r="BL163" s="23" t="s">
        <v>175</v>
      </c>
      <c r="BM163" s="23" t="s">
        <v>1558</v>
      </c>
    </row>
    <row r="164" s="1" customFormat="1">
      <c r="B164" s="45"/>
      <c r="C164" s="73"/>
      <c r="D164" s="232" t="s">
        <v>177</v>
      </c>
      <c r="E164" s="73"/>
      <c r="F164" s="233" t="s">
        <v>1549</v>
      </c>
      <c r="G164" s="73"/>
      <c r="H164" s="73"/>
      <c r="I164" s="190"/>
      <c r="J164" s="73"/>
      <c r="K164" s="73"/>
      <c r="L164" s="71"/>
      <c r="M164" s="234"/>
      <c r="N164" s="46"/>
      <c r="O164" s="46"/>
      <c r="P164" s="46"/>
      <c r="Q164" s="46"/>
      <c r="R164" s="46"/>
      <c r="S164" s="46"/>
      <c r="T164" s="94"/>
      <c r="AT164" s="23" t="s">
        <v>177</v>
      </c>
      <c r="AU164" s="23" t="s">
        <v>81</v>
      </c>
    </row>
    <row r="165" s="1" customFormat="1" ht="25.5" customHeight="1">
      <c r="B165" s="45"/>
      <c r="C165" s="220" t="s">
        <v>366</v>
      </c>
      <c r="D165" s="220" t="s">
        <v>170</v>
      </c>
      <c r="E165" s="221" t="s">
        <v>1559</v>
      </c>
      <c r="F165" s="222" t="s">
        <v>1560</v>
      </c>
      <c r="G165" s="223" t="s">
        <v>466</v>
      </c>
      <c r="H165" s="224">
        <v>1</v>
      </c>
      <c r="I165" s="225"/>
      <c r="J165" s="226">
        <f>ROUND(I165*H165,2)</f>
        <v>0</v>
      </c>
      <c r="K165" s="222" t="s">
        <v>174</v>
      </c>
      <c r="L165" s="71"/>
      <c r="M165" s="227" t="s">
        <v>21</v>
      </c>
      <c r="N165" s="228" t="s">
        <v>42</v>
      </c>
      <c r="O165" s="46"/>
      <c r="P165" s="229">
        <f>O165*H165</f>
        <v>0</v>
      </c>
      <c r="Q165" s="229">
        <v>0</v>
      </c>
      <c r="R165" s="229">
        <f>Q165*H165</f>
        <v>0</v>
      </c>
      <c r="S165" s="229">
        <v>0</v>
      </c>
      <c r="T165" s="230">
        <f>S165*H165</f>
        <v>0</v>
      </c>
      <c r="AR165" s="23" t="s">
        <v>175</v>
      </c>
      <c r="AT165" s="23" t="s">
        <v>170</v>
      </c>
      <c r="AU165" s="23" t="s">
        <v>81</v>
      </c>
      <c r="AY165" s="23" t="s">
        <v>168</v>
      </c>
      <c r="BE165" s="231">
        <f>IF(N165="základní",J165,0)</f>
        <v>0</v>
      </c>
      <c r="BF165" s="231">
        <f>IF(N165="snížená",J165,0)</f>
        <v>0</v>
      </c>
      <c r="BG165" s="231">
        <f>IF(N165="zákl. přenesená",J165,0)</f>
        <v>0</v>
      </c>
      <c r="BH165" s="231">
        <f>IF(N165="sníž. přenesená",J165,0)</f>
        <v>0</v>
      </c>
      <c r="BI165" s="231">
        <f>IF(N165="nulová",J165,0)</f>
        <v>0</v>
      </c>
      <c r="BJ165" s="23" t="s">
        <v>79</v>
      </c>
      <c r="BK165" s="231">
        <f>ROUND(I165*H165,2)</f>
        <v>0</v>
      </c>
      <c r="BL165" s="23" t="s">
        <v>175</v>
      </c>
      <c r="BM165" s="23" t="s">
        <v>1561</v>
      </c>
    </row>
    <row r="166" s="1" customFormat="1">
      <c r="B166" s="45"/>
      <c r="C166" s="73"/>
      <c r="D166" s="232" t="s">
        <v>177</v>
      </c>
      <c r="E166" s="73"/>
      <c r="F166" s="233" t="s">
        <v>1549</v>
      </c>
      <c r="G166" s="73"/>
      <c r="H166" s="73"/>
      <c r="I166" s="190"/>
      <c r="J166" s="73"/>
      <c r="K166" s="73"/>
      <c r="L166" s="71"/>
      <c r="M166" s="234"/>
      <c r="N166" s="46"/>
      <c r="O166" s="46"/>
      <c r="P166" s="46"/>
      <c r="Q166" s="46"/>
      <c r="R166" s="46"/>
      <c r="S166" s="46"/>
      <c r="T166" s="94"/>
      <c r="AT166" s="23" t="s">
        <v>177</v>
      </c>
      <c r="AU166" s="23" t="s">
        <v>81</v>
      </c>
    </row>
    <row r="167" s="1" customFormat="1" ht="16.5" customHeight="1">
      <c r="B167" s="45"/>
      <c r="C167" s="257" t="s">
        <v>371</v>
      </c>
      <c r="D167" s="257" t="s">
        <v>259</v>
      </c>
      <c r="E167" s="258" t="s">
        <v>795</v>
      </c>
      <c r="F167" s="259" t="s">
        <v>1562</v>
      </c>
      <c r="G167" s="260" t="s">
        <v>205</v>
      </c>
      <c r="H167" s="261">
        <v>11.5</v>
      </c>
      <c r="I167" s="262"/>
      <c r="J167" s="263">
        <f>ROUND(I167*H167,2)</f>
        <v>0</v>
      </c>
      <c r="K167" s="259" t="s">
        <v>21</v>
      </c>
      <c r="L167" s="264"/>
      <c r="M167" s="265" t="s">
        <v>21</v>
      </c>
      <c r="N167" s="266" t="s">
        <v>42</v>
      </c>
      <c r="O167" s="46"/>
      <c r="P167" s="229">
        <f>O167*H167</f>
        <v>0</v>
      </c>
      <c r="Q167" s="229">
        <v>0</v>
      </c>
      <c r="R167" s="229">
        <f>Q167*H167</f>
        <v>0</v>
      </c>
      <c r="S167" s="229">
        <v>0</v>
      </c>
      <c r="T167" s="230">
        <f>S167*H167</f>
        <v>0</v>
      </c>
      <c r="AR167" s="23" t="s">
        <v>208</v>
      </c>
      <c r="AT167" s="23" t="s">
        <v>259</v>
      </c>
      <c r="AU167" s="23" t="s">
        <v>81</v>
      </c>
      <c r="AY167" s="23" t="s">
        <v>168</v>
      </c>
      <c r="BE167" s="231">
        <f>IF(N167="základní",J167,0)</f>
        <v>0</v>
      </c>
      <c r="BF167" s="231">
        <f>IF(N167="snížená",J167,0)</f>
        <v>0</v>
      </c>
      <c r="BG167" s="231">
        <f>IF(N167="zákl. přenesená",J167,0)</f>
        <v>0</v>
      </c>
      <c r="BH167" s="231">
        <f>IF(N167="sníž. přenesená",J167,0)</f>
        <v>0</v>
      </c>
      <c r="BI167" s="231">
        <f>IF(N167="nulová",J167,0)</f>
        <v>0</v>
      </c>
      <c r="BJ167" s="23" t="s">
        <v>79</v>
      </c>
      <c r="BK167" s="231">
        <f>ROUND(I167*H167,2)</f>
        <v>0</v>
      </c>
      <c r="BL167" s="23" t="s">
        <v>175</v>
      </c>
      <c r="BM167" s="23" t="s">
        <v>1563</v>
      </c>
    </row>
    <row r="168" s="11" customFormat="1">
      <c r="B168" s="235"/>
      <c r="C168" s="236"/>
      <c r="D168" s="232" t="s">
        <v>182</v>
      </c>
      <c r="E168" s="237" t="s">
        <v>21</v>
      </c>
      <c r="F168" s="238" t="s">
        <v>1564</v>
      </c>
      <c r="G168" s="236"/>
      <c r="H168" s="239">
        <v>11.5</v>
      </c>
      <c r="I168" s="240"/>
      <c r="J168" s="236"/>
      <c r="K168" s="236"/>
      <c r="L168" s="241"/>
      <c r="M168" s="242"/>
      <c r="N168" s="243"/>
      <c r="O168" s="243"/>
      <c r="P168" s="243"/>
      <c r="Q168" s="243"/>
      <c r="R168" s="243"/>
      <c r="S168" s="243"/>
      <c r="T168" s="244"/>
      <c r="AT168" s="245" t="s">
        <v>182</v>
      </c>
      <c r="AU168" s="245" t="s">
        <v>81</v>
      </c>
      <c r="AV168" s="11" t="s">
        <v>81</v>
      </c>
      <c r="AW168" s="11" t="s">
        <v>34</v>
      </c>
      <c r="AX168" s="11" t="s">
        <v>71</v>
      </c>
      <c r="AY168" s="245" t="s">
        <v>168</v>
      </c>
    </row>
    <row r="169" s="12" customFormat="1">
      <c r="B169" s="246"/>
      <c r="C169" s="247"/>
      <c r="D169" s="232" t="s">
        <v>182</v>
      </c>
      <c r="E169" s="248" t="s">
        <v>21</v>
      </c>
      <c r="F169" s="249" t="s">
        <v>184</v>
      </c>
      <c r="G169" s="247"/>
      <c r="H169" s="250">
        <v>11.5</v>
      </c>
      <c r="I169" s="251"/>
      <c r="J169" s="247"/>
      <c r="K169" s="247"/>
      <c r="L169" s="252"/>
      <c r="M169" s="253"/>
      <c r="N169" s="254"/>
      <c r="O169" s="254"/>
      <c r="P169" s="254"/>
      <c r="Q169" s="254"/>
      <c r="R169" s="254"/>
      <c r="S169" s="254"/>
      <c r="T169" s="255"/>
      <c r="AT169" s="256" t="s">
        <v>182</v>
      </c>
      <c r="AU169" s="256" t="s">
        <v>81</v>
      </c>
      <c r="AV169" s="12" t="s">
        <v>175</v>
      </c>
      <c r="AW169" s="12" t="s">
        <v>34</v>
      </c>
      <c r="AX169" s="12" t="s">
        <v>79</v>
      </c>
      <c r="AY169" s="256" t="s">
        <v>168</v>
      </c>
    </row>
    <row r="170" s="1" customFormat="1" ht="16.5" customHeight="1">
      <c r="B170" s="45"/>
      <c r="C170" s="257" t="s">
        <v>527</v>
      </c>
      <c r="D170" s="257" t="s">
        <v>259</v>
      </c>
      <c r="E170" s="258" t="s">
        <v>798</v>
      </c>
      <c r="F170" s="259" t="s">
        <v>1565</v>
      </c>
      <c r="G170" s="260" t="s">
        <v>205</v>
      </c>
      <c r="H170" s="261">
        <v>10.199999999999999</v>
      </c>
      <c r="I170" s="262"/>
      <c r="J170" s="263">
        <f>ROUND(I170*H170,2)</f>
        <v>0</v>
      </c>
      <c r="K170" s="259" t="s">
        <v>21</v>
      </c>
      <c r="L170" s="264"/>
      <c r="M170" s="265" t="s">
        <v>21</v>
      </c>
      <c r="N170" s="266" t="s">
        <v>42</v>
      </c>
      <c r="O170" s="46"/>
      <c r="P170" s="229">
        <f>O170*H170</f>
        <v>0</v>
      </c>
      <c r="Q170" s="229">
        <v>0</v>
      </c>
      <c r="R170" s="229">
        <f>Q170*H170</f>
        <v>0</v>
      </c>
      <c r="S170" s="229">
        <v>0</v>
      </c>
      <c r="T170" s="230">
        <f>S170*H170</f>
        <v>0</v>
      </c>
      <c r="AR170" s="23" t="s">
        <v>208</v>
      </c>
      <c r="AT170" s="23" t="s">
        <v>259</v>
      </c>
      <c r="AU170" s="23" t="s">
        <v>81</v>
      </c>
      <c r="AY170" s="23" t="s">
        <v>168</v>
      </c>
      <c r="BE170" s="231">
        <f>IF(N170="základní",J170,0)</f>
        <v>0</v>
      </c>
      <c r="BF170" s="231">
        <f>IF(N170="snížená",J170,0)</f>
        <v>0</v>
      </c>
      <c r="BG170" s="231">
        <f>IF(N170="zákl. přenesená",J170,0)</f>
        <v>0</v>
      </c>
      <c r="BH170" s="231">
        <f>IF(N170="sníž. přenesená",J170,0)</f>
        <v>0</v>
      </c>
      <c r="BI170" s="231">
        <f>IF(N170="nulová",J170,0)</f>
        <v>0</v>
      </c>
      <c r="BJ170" s="23" t="s">
        <v>79</v>
      </c>
      <c r="BK170" s="231">
        <f>ROUND(I170*H170,2)</f>
        <v>0</v>
      </c>
      <c r="BL170" s="23" t="s">
        <v>175</v>
      </c>
      <c r="BM170" s="23" t="s">
        <v>1566</v>
      </c>
    </row>
    <row r="171" s="1" customFormat="1" ht="16.5" customHeight="1">
      <c r="B171" s="45"/>
      <c r="C171" s="257" t="s">
        <v>532</v>
      </c>
      <c r="D171" s="257" t="s">
        <v>259</v>
      </c>
      <c r="E171" s="258" t="s">
        <v>802</v>
      </c>
      <c r="F171" s="259" t="s">
        <v>1567</v>
      </c>
      <c r="G171" s="260" t="s">
        <v>858</v>
      </c>
      <c r="H171" s="261">
        <v>54.5</v>
      </c>
      <c r="I171" s="262"/>
      <c r="J171" s="263">
        <f>ROUND(I171*H171,2)</f>
        <v>0</v>
      </c>
      <c r="K171" s="259" t="s">
        <v>21</v>
      </c>
      <c r="L171" s="264"/>
      <c r="M171" s="265" t="s">
        <v>21</v>
      </c>
      <c r="N171" s="266" t="s">
        <v>42</v>
      </c>
      <c r="O171" s="46"/>
      <c r="P171" s="229">
        <f>O171*H171</f>
        <v>0</v>
      </c>
      <c r="Q171" s="229">
        <v>0</v>
      </c>
      <c r="R171" s="229">
        <f>Q171*H171</f>
        <v>0</v>
      </c>
      <c r="S171" s="229">
        <v>0</v>
      </c>
      <c r="T171" s="230">
        <f>S171*H171</f>
        <v>0</v>
      </c>
      <c r="AR171" s="23" t="s">
        <v>208</v>
      </c>
      <c r="AT171" s="23" t="s">
        <v>259</v>
      </c>
      <c r="AU171" s="23" t="s">
        <v>81</v>
      </c>
      <c r="AY171" s="23" t="s">
        <v>168</v>
      </c>
      <c r="BE171" s="231">
        <f>IF(N171="základní",J171,0)</f>
        <v>0</v>
      </c>
      <c r="BF171" s="231">
        <f>IF(N171="snížená",J171,0)</f>
        <v>0</v>
      </c>
      <c r="BG171" s="231">
        <f>IF(N171="zákl. přenesená",J171,0)</f>
        <v>0</v>
      </c>
      <c r="BH171" s="231">
        <f>IF(N171="sníž. přenesená",J171,0)</f>
        <v>0</v>
      </c>
      <c r="BI171" s="231">
        <f>IF(N171="nulová",J171,0)</f>
        <v>0</v>
      </c>
      <c r="BJ171" s="23" t="s">
        <v>79</v>
      </c>
      <c r="BK171" s="231">
        <f>ROUND(I171*H171,2)</f>
        <v>0</v>
      </c>
      <c r="BL171" s="23" t="s">
        <v>175</v>
      </c>
      <c r="BM171" s="23" t="s">
        <v>1568</v>
      </c>
    </row>
    <row r="172" s="1" customFormat="1" ht="25.5" customHeight="1">
      <c r="B172" s="45"/>
      <c r="C172" s="220" t="s">
        <v>537</v>
      </c>
      <c r="D172" s="220" t="s">
        <v>170</v>
      </c>
      <c r="E172" s="221" t="s">
        <v>1569</v>
      </c>
      <c r="F172" s="222" t="s">
        <v>1570</v>
      </c>
      <c r="G172" s="223" t="s">
        <v>466</v>
      </c>
      <c r="H172" s="224">
        <v>140</v>
      </c>
      <c r="I172" s="225"/>
      <c r="J172" s="226">
        <f>ROUND(I172*H172,2)</f>
        <v>0</v>
      </c>
      <c r="K172" s="222" t="s">
        <v>174</v>
      </c>
      <c r="L172" s="71"/>
      <c r="M172" s="227" t="s">
        <v>21</v>
      </c>
      <c r="N172" s="228" t="s">
        <v>42</v>
      </c>
      <c r="O172" s="46"/>
      <c r="P172" s="229">
        <f>O172*H172</f>
        <v>0</v>
      </c>
      <c r="Q172" s="229">
        <v>0</v>
      </c>
      <c r="R172" s="229">
        <f>Q172*H172</f>
        <v>0</v>
      </c>
      <c r="S172" s="229">
        <v>0</v>
      </c>
      <c r="T172" s="230">
        <f>S172*H172</f>
        <v>0</v>
      </c>
      <c r="AR172" s="23" t="s">
        <v>175</v>
      </c>
      <c r="AT172" s="23" t="s">
        <v>170</v>
      </c>
      <c r="AU172" s="23" t="s">
        <v>81</v>
      </c>
      <c r="AY172" s="23" t="s">
        <v>168</v>
      </c>
      <c r="BE172" s="231">
        <f>IF(N172="základní",J172,0)</f>
        <v>0</v>
      </c>
      <c r="BF172" s="231">
        <f>IF(N172="snížená",J172,0)</f>
        <v>0</v>
      </c>
      <c r="BG172" s="231">
        <f>IF(N172="zákl. přenesená",J172,0)</f>
        <v>0</v>
      </c>
      <c r="BH172" s="231">
        <f>IF(N172="sníž. přenesená",J172,0)</f>
        <v>0</v>
      </c>
      <c r="BI172" s="231">
        <f>IF(N172="nulová",J172,0)</f>
        <v>0</v>
      </c>
      <c r="BJ172" s="23" t="s">
        <v>79</v>
      </c>
      <c r="BK172" s="231">
        <f>ROUND(I172*H172,2)</f>
        <v>0</v>
      </c>
      <c r="BL172" s="23" t="s">
        <v>175</v>
      </c>
      <c r="BM172" s="23" t="s">
        <v>1571</v>
      </c>
    </row>
    <row r="173" s="1" customFormat="1">
      <c r="B173" s="45"/>
      <c r="C173" s="73"/>
      <c r="D173" s="232" t="s">
        <v>177</v>
      </c>
      <c r="E173" s="73"/>
      <c r="F173" s="233" t="s">
        <v>1549</v>
      </c>
      <c r="G173" s="73"/>
      <c r="H173" s="73"/>
      <c r="I173" s="190"/>
      <c r="J173" s="73"/>
      <c r="K173" s="73"/>
      <c r="L173" s="71"/>
      <c r="M173" s="234"/>
      <c r="N173" s="46"/>
      <c r="O173" s="46"/>
      <c r="P173" s="46"/>
      <c r="Q173" s="46"/>
      <c r="R173" s="46"/>
      <c r="S173" s="46"/>
      <c r="T173" s="94"/>
      <c r="AT173" s="23" t="s">
        <v>177</v>
      </c>
      <c r="AU173" s="23" t="s">
        <v>81</v>
      </c>
    </row>
    <row r="174" s="1" customFormat="1" ht="16.5" customHeight="1">
      <c r="B174" s="45"/>
      <c r="C174" s="220" t="s">
        <v>541</v>
      </c>
      <c r="D174" s="220" t="s">
        <v>170</v>
      </c>
      <c r="E174" s="221" t="s">
        <v>1572</v>
      </c>
      <c r="F174" s="222" t="s">
        <v>1573</v>
      </c>
      <c r="G174" s="223" t="s">
        <v>466</v>
      </c>
      <c r="H174" s="224">
        <v>9</v>
      </c>
      <c r="I174" s="225"/>
      <c r="J174" s="226">
        <f>ROUND(I174*H174,2)</f>
        <v>0</v>
      </c>
      <c r="K174" s="222" t="s">
        <v>174</v>
      </c>
      <c r="L174" s="71"/>
      <c r="M174" s="227" t="s">
        <v>21</v>
      </c>
      <c r="N174" s="228" t="s">
        <v>42</v>
      </c>
      <c r="O174" s="46"/>
      <c r="P174" s="229">
        <f>O174*H174</f>
        <v>0</v>
      </c>
      <c r="Q174" s="229">
        <v>5.0000000000000002E-05</v>
      </c>
      <c r="R174" s="229">
        <f>Q174*H174</f>
        <v>0.00045000000000000004</v>
      </c>
      <c r="S174" s="229">
        <v>0</v>
      </c>
      <c r="T174" s="230">
        <f>S174*H174</f>
        <v>0</v>
      </c>
      <c r="AR174" s="23" t="s">
        <v>175</v>
      </c>
      <c r="AT174" s="23" t="s">
        <v>170</v>
      </c>
      <c r="AU174" s="23" t="s">
        <v>81</v>
      </c>
      <c r="AY174" s="23" t="s">
        <v>168</v>
      </c>
      <c r="BE174" s="231">
        <f>IF(N174="základní",J174,0)</f>
        <v>0</v>
      </c>
      <c r="BF174" s="231">
        <f>IF(N174="snížená",J174,0)</f>
        <v>0</v>
      </c>
      <c r="BG174" s="231">
        <f>IF(N174="zákl. přenesená",J174,0)</f>
        <v>0</v>
      </c>
      <c r="BH174" s="231">
        <f>IF(N174="sníž. přenesená",J174,0)</f>
        <v>0</v>
      </c>
      <c r="BI174" s="231">
        <f>IF(N174="nulová",J174,0)</f>
        <v>0</v>
      </c>
      <c r="BJ174" s="23" t="s">
        <v>79</v>
      </c>
      <c r="BK174" s="231">
        <f>ROUND(I174*H174,2)</f>
        <v>0</v>
      </c>
      <c r="BL174" s="23" t="s">
        <v>175</v>
      </c>
      <c r="BM174" s="23" t="s">
        <v>1574</v>
      </c>
    </row>
    <row r="175" s="1" customFormat="1">
      <c r="B175" s="45"/>
      <c r="C175" s="73"/>
      <c r="D175" s="232" t="s">
        <v>177</v>
      </c>
      <c r="E175" s="73"/>
      <c r="F175" s="233" t="s">
        <v>1575</v>
      </c>
      <c r="G175" s="73"/>
      <c r="H175" s="73"/>
      <c r="I175" s="190"/>
      <c r="J175" s="73"/>
      <c r="K175" s="73"/>
      <c r="L175" s="71"/>
      <c r="M175" s="234"/>
      <c r="N175" s="46"/>
      <c r="O175" s="46"/>
      <c r="P175" s="46"/>
      <c r="Q175" s="46"/>
      <c r="R175" s="46"/>
      <c r="S175" s="46"/>
      <c r="T175" s="94"/>
      <c r="AT175" s="23" t="s">
        <v>177</v>
      </c>
      <c r="AU175" s="23" t="s">
        <v>81</v>
      </c>
    </row>
    <row r="176" s="1" customFormat="1" ht="16.5" customHeight="1">
      <c r="B176" s="45"/>
      <c r="C176" s="257" t="s">
        <v>545</v>
      </c>
      <c r="D176" s="257" t="s">
        <v>259</v>
      </c>
      <c r="E176" s="258" t="s">
        <v>1576</v>
      </c>
      <c r="F176" s="259" t="s">
        <v>1577</v>
      </c>
      <c r="G176" s="260" t="s">
        <v>800</v>
      </c>
      <c r="H176" s="261">
        <v>9</v>
      </c>
      <c r="I176" s="262"/>
      <c r="J176" s="263">
        <f>ROUND(I176*H176,2)</f>
        <v>0</v>
      </c>
      <c r="K176" s="259" t="s">
        <v>21</v>
      </c>
      <c r="L176" s="264"/>
      <c r="M176" s="265" t="s">
        <v>21</v>
      </c>
      <c r="N176" s="266" t="s">
        <v>42</v>
      </c>
      <c r="O176" s="46"/>
      <c r="P176" s="229">
        <f>O176*H176</f>
        <v>0</v>
      </c>
      <c r="Q176" s="229">
        <v>0</v>
      </c>
      <c r="R176" s="229">
        <f>Q176*H176</f>
        <v>0</v>
      </c>
      <c r="S176" s="229">
        <v>0</v>
      </c>
      <c r="T176" s="230">
        <f>S176*H176</f>
        <v>0</v>
      </c>
      <c r="AR176" s="23" t="s">
        <v>208</v>
      </c>
      <c r="AT176" s="23" t="s">
        <v>259</v>
      </c>
      <c r="AU176" s="23" t="s">
        <v>81</v>
      </c>
      <c r="AY176" s="23" t="s">
        <v>168</v>
      </c>
      <c r="BE176" s="231">
        <f>IF(N176="základní",J176,0)</f>
        <v>0</v>
      </c>
      <c r="BF176" s="231">
        <f>IF(N176="snížená",J176,0)</f>
        <v>0</v>
      </c>
      <c r="BG176" s="231">
        <f>IF(N176="zákl. přenesená",J176,0)</f>
        <v>0</v>
      </c>
      <c r="BH176" s="231">
        <f>IF(N176="sníž. přenesená",J176,0)</f>
        <v>0</v>
      </c>
      <c r="BI176" s="231">
        <f>IF(N176="nulová",J176,0)</f>
        <v>0</v>
      </c>
      <c r="BJ176" s="23" t="s">
        <v>79</v>
      </c>
      <c r="BK176" s="231">
        <f>ROUND(I176*H176,2)</f>
        <v>0</v>
      </c>
      <c r="BL176" s="23" t="s">
        <v>175</v>
      </c>
      <c r="BM176" s="23" t="s">
        <v>1578</v>
      </c>
    </row>
    <row r="177" s="1" customFormat="1" ht="16.5" customHeight="1">
      <c r="B177" s="45"/>
      <c r="C177" s="220" t="s">
        <v>550</v>
      </c>
      <c r="D177" s="220" t="s">
        <v>170</v>
      </c>
      <c r="E177" s="221" t="s">
        <v>1579</v>
      </c>
      <c r="F177" s="222" t="s">
        <v>1580</v>
      </c>
      <c r="G177" s="223" t="s">
        <v>466</v>
      </c>
      <c r="H177" s="224">
        <v>1</v>
      </c>
      <c r="I177" s="225"/>
      <c r="J177" s="226">
        <f>ROUND(I177*H177,2)</f>
        <v>0</v>
      </c>
      <c r="K177" s="222" t="s">
        <v>174</v>
      </c>
      <c r="L177" s="71"/>
      <c r="M177" s="227" t="s">
        <v>21</v>
      </c>
      <c r="N177" s="228" t="s">
        <v>42</v>
      </c>
      <c r="O177" s="46"/>
      <c r="P177" s="229">
        <f>O177*H177</f>
        <v>0</v>
      </c>
      <c r="Q177" s="229">
        <v>6.0000000000000002E-05</v>
      </c>
      <c r="R177" s="229">
        <f>Q177*H177</f>
        <v>6.0000000000000002E-05</v>
      </c>
      <c r="S177" s="229">
        <v>0</v>
      </c>
      <c r="T177" s="230">
        <f>S177*H177</f>
        <v>0</v>
      </c>
      <c r="AR177" s="23" t="s">
        <v>175</v>
      </c>
      <c r="AT177" s="23" t="s">
        <v>170</v>
      </c>
      <c r="AU177" s="23" t="s">
        <v>81</v>
      </c>
      <c r="AY177" s="23" t="s">
        <v>168</v>
      </c>
      <c r="BE177" s="231">
        <f>IF(N177="základní",J177,0)</f>
        <v>0</v>
      </c>
      <c r="BF177" s="231">
        <f>IF(N177="snížená",J177,0)</f>
        <v>0</v>
      </c>
      <c r="BG177" s="231">
        <f>IF(N177="zákl. přenesená",J177,0)</f>
        <v>0</v>
      </c>
      <c r="BH177" s="231">
        <f>IF(N177="sníž. přenesená",J177,0)</f>
        <v>0</v>
      </c>
      <c r="BI177" s="231">
        <f>IF(N177="nulová",J177,0)</f>
        <v>0</v>
      </c>
      <c r="BJ177" s="23" t="s">
        <v>79</v>
      </c>
      <c r="BK177" s="231">
        <f>ROUND(I177*H177,2)</f>
        <v>0</v>
      </c>
      <c r="BL177" s="23" t="s">
        <v>175</v>
      </c>
      <c r="BM177" s="23" t="s">
        <v>1581</v>
      </c>
    </row>
    <row r="178" s="1" customFormat="1">
      <c r="B178" s="45"/>
      <c r="C178" s="73"/>
      <c r="D178" s="232" t="s">
        <v>177</v>
      </c>
      <c r="E178" s="73"/>
      <c r="F178" s="233" t="s">
        <v>1575</v>
      </c>
      <c r="G178" s="73"/>
      <c r="H178" s="73"/>
      <c r="I178" s="190"/>
      <c r="J178" s="73"/>
      <c r="K178" s="73"/>
      <c r="L178" s="71"/>
      <c r="M178" s="234"/>
      <c r="N178" s="46"/>
      <c r="O178" s="46"/>
      <c r="P178" s="46"/>
      <c r="Q178" s="46"/>
      <c r="R178" s="46"/>
      <c r="S178" s="46"/>
      <c r="T178" s="94"/>
      <c r="AT178" s="23" t="s">
        <v>177</v>
      </c>
      <c r="AU178" s="23" t="s">
        <v>81</v>
      </c>
    </row>
    <row r="179" s="1" customFormat="1" ht="16.5" customHeight="1">
      <c r="B179" s="45"/>
      <c r="C179" s="257" t="s">
        <v>554</v>
      </c>
      <c r="D179" s="257" t="s">
        <v>259</v>
      </c>
      <c r="E179" s="258" t="s">
        <v>1582</v>
      </c>
      <c r="F179" s="259" t="s">
        <v>1583</v>
      </c>
      <c r="G179" s="260" t="s">
        <v>205</v>
      </c>
      <c r="H179" s="261">
        <v>1</v>
      </c>
      <c r="I179" s="262"/>
      <c r="J179" s="263">
        <f>ROUND(I179*H179,2)</f>
        <v>0</v>
      </c>
      <c r="K179" s="259" t="s">
        <v>174</v>
      </c>
      <c r="L179" s="264"/>
      <c r="M179" s="265" t="s">
        <v>21</v>
      </c>
      <c r="N179" s="266" t="s">
        <v>42</v>
      </c>
      <c r="O179" s="46"/>
      <c r="P179" s="229">
        <f>O179*H179</f>
        <v>0</v>
      </c>
      <c r="Q179" s="229">
        <v>0.65000000000000002</v>
      </c>
      <c r="R179" s="229">
        <f>Q179*H179</f>
        <v>0.65000000000000002</v>
      </c>
      <c r="S179" s="229">
        <v>0</v>
      </c>
      <c r="T179" s="230">
        <f>S179*H179</f>
        <v>0</v>
      </c>
      <c r="AR179" s="23" t="s">
        <v>208</v>
      </c>
      <c r="AT179" s="23" t="s">
        <v>259</v>
      </c>
      <c r="AU179" s="23" t="s">
        <v>81</v>
      </c>
      <c r="AY179" s="23" t="s">
        <v>168</v>
      </c>
      <c r="BE179" s="231">
        <f>IF(N179="základní",J179,0)</f>
        <v>0</v>
      </c>
      <c r="BF179" s="231">
        <f>IF(N179="snížená",J179,0)</f>
        <v>0</v>
      </c>
      <c r="BG179" s="231">
        <f>IF(N179="zákl. přenesená",J179,0)</f>
        <v>0</v>
      </c>
      <c r="BH179" s="231">
        <f>IF(N179="sníž. přenesená",J179,0)</f>
        <v>0</v>
      </c>
      <c r="BI179" s="231">
        <f>IF(N179="nulová",J179,0)</f>
        <v>0</v>
      </c>
      <c r="BJ179" s="23" t="s">
        <v>79</v>
      </c>
      <c r="BK179" s="231">
        <f>ROUND(I179*H179,2)</f>
        <v>0</v>
      </c>
      <c r="BL179" s="23" t="s">
        <v>175</v>
      </c>
      <c r="BM179" s="23" t="s">
        <v>1584</v>
      </c>
    </row>
    <row r="180" s="1" customFormat="1" ht="16.5" customHeight="1">
      <c r="B180" s="45"/>
      <c r="C180" s="220" t="s">
        <v>559</v>
      </c>
      <c r="D180" s="220" t="s">
        <v>170</v>
      </c>
      <c r="E180" s="221" t="s">
        <v>1585</v>
      </c>
      <c r="F180" s="222" t="s">
        <v>1586</v>
      </c>
      <c r="G180" s="223" t="s">
        <v>466</v>
      </c>
      <c r="H180" s="224">
        <v>3</v>
      </c>
      <c r="I180" s="225"/>
      <c r="J180" s="226">
        <f>ROUND(I180*H180,2)</f>
        <v>0</v>
      </c>
      <c r="K180" s="222" t="s">
        <v>174</v>
      </c>
      <c r="L180" s="71"/>
      <c r="M180" s="227" t="s">
        <v>21</v>
      </c>
      <c r="N180" s="228" t="s">
        <v>42</v>
      </c>
      <c r="O180" s="46"/>
      <c r="P180" s="229">
        <f>O180*H180</f>
        <v>0</v>
      </c>
      <c r="Q180" s="229">
        <v>6.0000000000000002E-05</v>
      </c>
      <c r="R180" s="229">
        <f>Q180*H180</f>
        <v>0.00018000000000000001</v>
      </c>
      <c r="S180" s="229">
        <v>0</v>
      </c>
      <c r="T180" s="230">
        <f>S180*H180</f>
        <v>0</v>
      </c>
      <c r="AR180" s="23" t="s">
        <v>175</v>
      </c>
      <c r="AT180" s="23" t="s">
        <v>170</v>
      </c>
      <c r="AU180" s="23" t="s">
        <v>81</v>
      </c>
      <c r="AY180" s="23" t="s">
        <v>168</v>
      </c>
      <c r="BE180" s="231">
        <f>IF(N180="základní",J180,0)</f>
        <v>0</v>
      </c>
      <c r="BF180" s="231">
        <f>IF(N180="snížená",J180,0)</f>
        <v>0</v>
      </c>
      <c r="BG180" s="231">
        <f>IF(N180="zákl. přenesená",J180,0)</f>
        <v>0</v>
      </c>
      <c r="BH180" s="231">
        <f>IF(N180="sníž. přenesená",J180,0)</f>
        <v>0</v>
      </c>
      <c r="BI180" s="231">
        <f>IF(N180="nulová",J180,0)</f>
        <v>0</v>
      </c>
      <c r="BJ180" s="23" t="s">
        <v>79</v>
      </c>
      <c r="BK180" s="231">
        <f>ROUND(I180*H180,2)</f>
        <v>0</v>
      </c>
      <c r="BL180" s="23" t="s">
        <v>175</v>
      </c>
      <c r="BM180" s="23" t="s">
        <v>1587</v>
      </c>
    </row>
    <row r="181" s="1" customFormat="1">
      <c r="B181" s="45"/>
      <c r="C181" s="73"/>
      <c r="D181" s="232" t="s">
        <v>177</v>
      </c>
      <c r="E181" s="73"/>
      <c r="F181" s="233" t="s">
        <v>1575</v>
      </c>
      <c r="G181" s="73"/>
      <c r="H181" s="73"/>
      <c r="I181" s="190"/>
      <c r="J181" s="73"/>
      <c r="K181" s="73"/>
      <c r="L181" s="71"/>
      <c r="M181" s="234"/>
      <c r="N181" s="46"/>
      <c r="O181" s="46"/>
      <c r="P181" s="46"/>
      <c r="Q181" s="46"/>
      <c r="R181" s="46"/>
      <c r="S181" s="46"/>
      <c r="T181" s="94"/>
      <c r="AT181" s="23" t="s">
        <v>177</v>
      </c>
      <c r="AU181" s="23" t="s">
        <v>81</v>
      </c>
    </row>
    <row r="182" s="1" customFormat="1" ht="16.5" customHeight="1">
      <c r="B182" s="45"/>
      <c r="C182" s="257" t="s">
        <v>564</v>
      </c>
      <c r="D182" s="257" t="s">
        <v>259</v>
      </c>
      <c r="E182" s="258" t="s">
        <v>1588</v>
      </c>
      <c r="F182" s="259" t="s">
        <v>1589</v>
      </c>
      <c r="G182" s="260" t="s">
        <v>205</v>
      </c>
      <c r="H182" s="261">
        <v>4.5</v>
      </c>
      <c r="I182" s="262"/>
      <c r="J182" s="263">
        <f>ROUND(I182*H182,2)</f>
        <v>0</v>
      </c>
      <c r="K182" s="259" t="s">
        <v>174</v>
      </c>
      <c r="L182" s="264"/>
      <c r="M182" s="265" t="s">
        <v>21</v>
      </c>
      <c r="N182" s="266" t="s">
        <v>42</v>
      </c>
      <c r="O182" s="46"/>
      <c r="P182" s="229">
        <f>O182*H182</f>
        <v>0</v>
      </c>
      <c r="Q182" s="229">
        <v>0.65000000000000002</v>
      </c>
      <c r="R182" s="229">
        <f>Q182*H182</f>
        <v>2.9250000000000003</v>
      </c>
      <c r="S182" s="229">
        <v>0</v>
      </c>
      <c r="T182" s="230">
        <f>S182*H182</f>
        <v>0</v>
      </c>
      <c r="AR182" s="23" t="s">
        <v>208</v>
      </c>
      <c r="AT182" s="23" t="s">
        <v>259</v>
      </c>
      <c r="AU182" s="23" t="s">
        <v>81</v>
      </c>
      <c r="AY182" s="23" t="s">
        <v>168</v>
      </c>
      <c r="BE182" s="231">
        <f>IF(N182="základní",J182,0)</f>
        <v>0</v>
      </c>
      <c r="BF182" s="231">
        <f>IF(N182="snížená",J182,0)</f>
        <v>0</v>
      </c>
      <c r="BG182" s="231">
        <f>IF(N182="zákl. přenesená",J182,0)</f>
        <v>0</v>
      </c>
      <c r="BH182" s="231">
        <f>IF(N182="sníž. přenesená",J182,0)</f>
        <v>0</v>
      </c>
      <c r="BI182" s="231">
        <f>IF(N182="nulová",J182,0)</f>
        <v>0</v>
      </c>
      <c r="BJ182" s="23" t="s">
        <v>79</v>
      </c>
      <c r="BK182" s="231">
        <f>ROUND(I182*H182,2)</f>
        <v>0</v>
      </c>
      <c r="BL182" s="23" t="s">
        <v>175</v>
      </c>
      <c r="BM182" s="23" t="s">
        <v>1590</v>
      </c>
    </row>
    <row r="183" s="11" customFormat="1">
      <c r="B183" s="235"/>
      <c r="C183" s="236"/>
      <c r="D183" s="232" t="s">
        <v>182</v>
      </c>
      <c r="E183" s="236"/>
      <c r="F183" s="238" t="s">
        <v>1591</v>
      </c>
      <c r="G183" s="236"/>
      <c r="H183" s="239">
        <v>4.5</v>
      </c>
      <c r="I183" s="240"/>
      <c r="J183" s="236"/>
      <c r="K183" s="236"/>
      <c r="L183" s="241"/>
      <c r="M183" s="242"/>
      <c r="N183" s="243"/>
      <c r="O183" s="243"/>
      <c r="P183" s="243"/>
      <c r="Q183" s="243"/>
      <c r="R183" s="243"/>
      <c r="S183" s="243"/>
      <c r="T183" s="244"/>
      <c r="AT183" s="245" t="s">
        <v>182</v>
      </c>
      <c r="AU183" s="245" t="s">
        <v>81</v>
      </c>
      <c r="AV183" s="11" t="s">
        <v>81</v>
      </c>
      <c r="AW183" s="11" t="s">
        <v>6</v>
      </c>
      <c r="AX183" s="11" t="s">
        <v>79</v>
      </c>
      <c r="AY183" s="245" t="s">
        <v>168</v>
      </c>
    </row>
    <row r="184" s="1" customFormat="1" ht="25.5" customHeight="1">
      <c r="B184" s="45"/>
      <c r="C184" s="220" t="s">
        <v>573</v>
      </c>
      <c r="D184" s="220" t="s">
        <v>170</v>
      </c>
      <c r="E184" s="221" t="s">
        <v>1592</v>
      </c>
      <c r="F184" s="222" t="s">
        <v>1593</v>
      </c>
      <c r="G184" s="223" t="s">
        <v>466</v>
      </c>
      <c r="H184" s="224">
        <v>21</v>
      </c>
      <c r="I184" s="225"/>
      <c r="J184" s="226">
        <f>ROUND(I184*H184,2)</f>
        <v>0</v>
      </c>
      <c r="K184" s="222" t="s">
        <v>174</v>
      </c>
      <c r="L184" s="71"/>
      <c r="M184" s="227" t="s">
        <v>21</v>
      </c>
      <c r="N184" s="228" t="s">
        <v>42</v>
      </c>
      <c r="O184" s="46"/>
      <c r="P184" s="229">
        <f>O184*H184</f>
        <v>0</v>
      </c>
      <c r="Q184" s="229">
        <v>0</v>
      </c>
      <c r="R184" s="229">
        <f>Q184*H184</f>
        <v>0</v>
      </c>
      <c r="S184" s="229">
        <v>0</v>
      </c>
      <c r="T184" s="230">
        <f>S184*H184</f>
        <v>0</v>
      </c>
      <c r="AR184" s="23" t="s">
        <v>175</v>
      </c>
      <c r="AT184" s="23" t="s">
        <v>170</v>
      </c>
      <c r="AU184" s="23" t="s">
        <v>81</v>
      </c>
      <c r="AY184" s="23" t="s">
        <v>168</v>
      </c>
      <c r="BE184" s="231">
        <f>IF(N184="základní",J184,0)</f>
        <v>0</v>
      </c>
      <c r="BF184" s="231">
        <f>IF(N184="snížená",J184,0)</f>
        <v>0</v>
      </c>
      <c r="BG184" s="231">
        <f>IF(N184="zákl. přenesená",J184,0)</f>
        <v>0</v>
      </c>
      <c r="BH184" s="231">
        <f>IF(N184="sníž. přenesená",J184,0)</f>
        <v>0</v>
      </c>
      <c r="BI184" s="231">
        <f>IF(N184="nulová",J184,0)</f>
        <v>0</v>
      </c>
      <c r="BJ184" s="23" t="s">
        <v>79</v>
      </c>
      <c r="BK184" s="231">
        <f>ROUND(I184*H184,2)</f>
        <v>0</v>
      </c>
      <c r="BL184" s="23" t="s">
        <v>175</v>
      </c>
      <c r="BM184" s="23" t="s">
        <v>1594</v>
      </c>
    </row>
    <row r="185" s="1" customFormat="1">
      <c r="B185" s="45"/>
      <c r="C185" s="73"/>
      <c r="D185" s="232" t="s">
        <v>177</v>
      </c>
      <c r="E185" s="73"/>
      <c r="F185" s="233" t="s">
        <v>1595</v>
      </c>
      <c r="G185" s="73"/>
      <c r="H185" s="73"/>
      <c r="I185" s="190"/>
      <c r="J185" s="73"/>
      <c r="K185" s="73"/>
      <c r="L185" s="71"/>
      <c r="M185" s="234"/>
      <c r="N185" s="46"/>
      <c r="O185" s="46"/>
      <c r="P185" s="46"/>
      <c r="Q185" s="46"/>
      <c r="R185" s="46"/>
      <c r="S185" s="46"/>
      <c r="T185" s="94"/>
      <c r="AT185" s="23" t="s">
        <v>177</v>
      </c>
      <c r="AU185" s="23" t="s">
        <v>81</v>
      </c>
    </row>
    <row r="186" s="1" customFormat="1" ht="16.5" customHeight="1">
      <c r="B186" s="45"/>
      <c r="C186" s="257" t="s">
        <v>578</v>
      </c>
      <c r="D186" s="257" t="s">
        <v>259</v>
      </c>
      <c r="E186" s="258" t="s">
        <v>805</v>
      </c>
      <c r="F186" s="259" t="s">
        <v>1596</v>
      </c>
      <c r="G186" s="260" t="s">
        <v>800</v>
      </c>
      <c r="H186" s="261">
        <v>21</v>
      </c>
      <c r="I186" s="262"/>
      <c r="J186" s="263">
        <f>ROUND(I186*H186,2)</f>
        <v>0</v>
      </c>
      <c r="K186" s="259" t="s">
        <v>21</v>
      </c>
      <c r="L186" s="264"/>
      <c r="M186" s="265" t="s">
        <v>21</v>
      </c>
      <c r="N186" s="266" t="s">
        <v>42</v>
      </c>
      <c r="O186" s="46"/>
      <c r="P186" s="229">
        <f>O186*H186</f>
        <v>0</v>
      </c>
      <c r="Q186" s="229">
        <v>0</v>
      </c>
      <c r="R186" s="229">
        <f>Q186*H186</f>
        <v>0</v>
      </c>
      <c r="S186" s="229">
        <v>0</v>
      </c>
      <c r="T186" s="230">
        <f>S186*H186</f>
        <v>0</v>
      </c>
      <c r="AR186" s="23" t="s">
        <v>208</v>
      </c>
      <c r="AT186" s="23" t="s">
        <v>259</v>
      </c>
      <c r="AU186" s="23" t="s">
        <v>81</v>
      </c>
      <c r="AY186" s="23" t="s">
        <v>168</v>
      </c>
      <c r="BE186" s="231">
        <f>IF(N186="základní",J186,0)</f>
        <v>0</v>
      </c>
      <c r="BF186" s="231">
        <f>IF(N186="snížená",J186,0)</f>
        <v>0</v>
      </c>
      <c r="BG186" s="231">
        <f>IF(N186="zákl. přenesená",J186,0)</f>
        <v>0</v>
      </c>
      <c r="BH186" s="231">
        <f>IF(N186="sníž. přenesená",J186,0)</f>
        <v>0</v>
      </c>
      <c r="BI186" s="231">
        <f>IF(N186="nulová",J186,0)</f>
        <v>0</v>
      </c>
      <c r="BJ186" s="23" t="s">
        <v>79</v>
      </c>
      <c r="BK186" s="231">
        <f>ROUND(I186*H186,2)</f>
        <v>0</v>
      </c>
      <c r="BL186" s="23" t="s">
        <v>175</v>
      </c>
      <c r="BM186" s="23" t="s">
        <v>1597</v>
      </c>
    </row>
    <row r="187" s="1" customFormat="1" ht="25.5" customHeight="1">
      <c r="B187" s="45"/>
      <c r="C187" s="220" t="s">
        <v>582</v>
      </c>
      <c r="D187" s="220" t="s">
        <v>170</v>
      </c>
      <c r="E187" s="221" t="s">
        <v>1598</v>
      </c>
      <c r="F187" s="222" t="s">
        <v>1599</v>
      </c>
      <c r="G187" s="223" t="s">
        <v>466</v>
      </c>
      <c r="H187" s="224">
        <v>8</v>
      </c>
      <c r="I187" s="225"/>
      <c r="J187" s="226">
        <f>ROUND(I187*H187,2)</f>
        <v>0</v>
      </c>
      <c r="K187" s="222" t="s">
        <v>174</v>
      </c>
      <c r="L187" s="71"/>
      <c r="M187" s="227" t="s">
        <v>21</v>
      </c>
      <c r="N187" s="228" t="s">
        <v>42</v>
      </c>
      <c r="O187" s="46"/>
      <c r="P187" s="229">
        <f>O187*H187</f>
        <v>0</v>
      </c>
      <c r="Q187" s="229">
        <v>0</v>
      </c>
      <c r="R187" s="229">
        <f>Q187*H187</f>
        <v>0</v>
      </c>
      <c r="S187" s="229">
        <v>0</v>
      </c>
      <c r="T187" s="230">
        <f>S187*H187</f>
        <v>0</v>
      </c>
      <c r="AR187" s="23" t="s">
        <v>175</v>
      </c>
      <c r="AT187" s="23" t="s">
        <v>170</v>
      </c>
      <c r="AU187" s="23" t="s">
        <v>81</v>
      </c>
      <c r="AY187" s="23" t="s">
        <v>168</v>
      </c>
      <c r="BE187" s="231">
        <f>IF(N187="základní",J187,0)</f>
        <v>0</v>
      </c>
      <c r="BF187" s="231">
        <f>IF(N187="snížená",J187,0)</f>
        <v>0</v>
      </c>
      <c r="BG187" s="231">
        <f>IF(N187="zákl. přenesená",J187,0)</f>
        <v>0</v>
      </c>
      <c r="BH187" s="231">
        <f>IF(N187="sníž. přenesená",J187,0)</f>
        <v>0</v>
      </c>
      <c r="BI187" s="231">
        <f>IF(N187="nulová",J187,0)</f>
        <v>0</v>
      </c>
      <c r="BJ187" s="23" t="s">
        <v>79</v>
      </c>
      <c r="BK187" s="231">
        <f>ROUND(I187*H187,2)</f>
        <v>0</v>
      </c>
      <c r="BL187" s="23" t="s">
        <v>175</v>
      </c>
      <c r="BM187" s="23" t="s">
        <v>1600</v>
      </c>
    </row>
    <row r="188" s="1" customFormat="1">
      <c r="B188" s="45"/>
      <c r="C188" s="73"/>
      <c r="D188" s="232" t="s">
        <v>177</v>
      </c>
      <c r="E188" s="73"/>
      <c r="F188" s="233" t="s">
        <v>1601</v>
      </c>
      <c r="G188" s="73"/>
      <c r="H188" s="73"/>
      <c r="I188" s="190"/>
      <c r="J188" s="73"/>
      <c r="K188" s="73"/>
      <c r="L188" s="71"/>
      <c r="M188" s="234"/>
      <c r="N188" s="46"/>
      <c r="O188" s="46"/>
      <c r="P188" s="46"/>
      <c r="Q188" s="46"/>
      <c r="R188" s="46"/>
      <c r="S188" s="46"/>
      <c r="T188" s="94"/>
      <c r="AT188" s="23" t="s">
        <v>177</v>
      </c>
      <c r="AU188" s="23" t="s">
        <v>81</v>
      </c>
    </row>
    <row r="189" s="11" customFormat="1">
      <c r="B189" s="235"/>
      <c r="C189" s="236"/>
      <c r="D189" s="232" t="s">
        <v>182</v>
      </c>
      <c r="E189" s="237" t="s">
        <v>21</v>
      </c>
      <c r="F189" s="238" t="s">
        <v>1602</v>
      </c>
      <c r="G189" s="236"/>
      <c r="H189" s="239">
        <v>8</v>
      </c>
      <c r="I189" s="240"/>
      <c r="J189" s="236"/>
      <c r="K189" s="236"/>
      <c r="L189" s="241"/>
      <c r="M189" s="242"/>
      <c r="N189" s="243"/>
      <c r="O189" s="243"/>
      <c r="P189" s="243"/>
      <c r="Q189" s="243"/>
      <c r="R189" s="243"/>
      <c r="S189" s="243"/>
      <c r="T189" s="244"/>
      <c r="AT189" s="245" t="s">
        <v>182</v>
      </c>
      <c r="AU189" s="245" t="s">
        <v>81</v>
      </c>
      <c r="AV189" s="11" t="s">
        <v>81</v>
      </c>
      <c r="AW189" s="11" t="s">
        <v>34</v>
      </c>
      <c r="AX189" s="11" t="s">
        <v>71</v>
      </c>
      <c r="AY189" s="245" t="s">
        <v>168</v>
      </c>
    </row>
    <row r="190" s="12" customFormat="1">
      <c r="B190" s="246"/>
      <c r="C190" s="247"/>
      <c r="D190" s="232" t="s">
        <v>182</v>
      </c>
      <c r="E190" s="248" t="s">
        <v>21</v>
      </c>
      <c r="F190" s="249" t="s">
        <v>184</v>
      </c>
      <c r="G190" s="247"/>
      <c r="H190" s="250">
        <v>8</v>
      </c>
      <c r="I190" s="251"/>
      <c r="J190" s="247"/>
      <c r="K190" s="247"/>
      <c r="L190" s="252"/>
      <c r="M190" s="253"/>
      <c r="N190" s="254"/>
      <c r="O190" s="254"/>
      <c r="P190" s="254"/>
      <c r="Q190" s="254"/>
      <c r="R190" s="254"/>
      <c r="S190" s="254"/>
      <c r="T190" s="255"/>
      <c r="AT190" s="256" t="s">
        <v>182</v>
      </c>
      <c r="AU190" s="256" t="s">
        <v>81</v>
      </c>
      <c r="AV190" s="12" t="s">
        <v>175</v>
      </c>
      <c r="AW190" s="12" t="s">
        <v>34</v>
      </c>
      <c r="AX190" s="12" t="s">
        <v>79</v>
      </c>
      <c r="AY190" s="256" t="s">
        <v>168</v>
      </c>
    </row>
    <row r="191" s="1" customFormat="1" ht="25.5" customHeight="1">
      <c r="B191" s="45"/>
      <c r="C191" s="220" t="s">
        <v>586</v>
      </c>
      <c r="D191" s="220" t="s">
        <v>170</v>
      </c>
      <c r="E191" s="221" t="s">
        <v>1603</v>
      </c>
      <c r="F191" s="222" t="s">
        <v>1604</v>
      </c>
      <c r="G191" s="223" t="s">
        <v>173</v>
      </c>
      <c r="H191" s="224">
        <v>7.2000000000000002</v>
      </c>
      <c r="I191" s="225"/>
      <c r="J191" s="226">
        <f>ROUND(I191*H191,2)</f>
        <v>0</v>
      </c>
      <c r="K191" s="222" t="s">
        <v>174</v>
      </c>
      <c r="L191" s="71"/>
      <c r="M191" s="227" t="s">
        <v>21</v>
      </c>
      <c r="N191" s="228" t="s">
        <v>42</v>
      </c>
      <c r="O191" s="46"/>
      <c r="P191" s="229">
        <f>O191*H191</f>
        <v>0</v>
      </c>
      <c r="Q191" s="229">
        <v>3.0000000000000001E-05</v>
      </c>
      <c r="R191" s="229">
        <f>Q191*H191</f>
        <v>0.00021600000000000002</v>
      </c>
      <c r="S191" s="229">
        <v>0</v>
      </c>
      <c r="T191" s="230">
        <f>S191*H191</f>
        <v>0</v>
      </c>
      <c r="AR191" s="23" t="s">
        <v>175</v>
      </c>
      <c r="AT191" s="23" t="s">
        <v>170</v>
      </c>
      <c r="AU191" s="23" t="s">
        <v>81</v>
      </c>
      <c r="AY191" s="23" t="s">
        <v>168</v>
      </c>
      <c r="BE191" s="231">
        <f>IF(N191="základní",J191,0)</f>
        <v>0</v>
      </c>
      <c r="BF191" s="231">
        <f>IF(N191="snížená",J191,0)</f>
        <v>0</v>
      </c>
      <c r="BG191" s="231">
        <f>IF(N191="zákl. přenesená",J191,0)</f>
        <v>0</v>
      </c>
      <c r="BH191" s="231">
        <f>IF(N191="sníž. přenesená",J191,0)</f>
        <v>0</v>
      </c>
      <c r="BI191" s="231">
        <f>IF(N191="nulová",J191,0)</f>
        <v>0</v>
      </c>
      <c r="BJ191" s="23" t="s">
        <v>79</v>
      </c>
      <c r="BK191" s="231">
        <f>ROUND(I191*H191,2)</f>
        <v>0</v>
      </c>
      <c r="BL191" s="23" t="s">
        <v>175</v>
      </c>
      <c r="BM191" s="23" t="s">
        <v>1605</v>
      </c>
    </row>
    <row r="192" s="1" customFormat="1">
      <c r="B192" s="45"/>
      <c r="C192" s="73"/>
      <c r="D192" s="232" t="s">
        <v>177</v>
      </c>
      <c r="E192" s="73"/>
      <c r="F192" s="233" t="s">
        <v>1606</v>
      </c>
      <c r="G192" s="73"/>
      <c r="H192" s="73"/>
      <c r="I192" s="190"/>
      <c r="J192" s="73"/>
      <c r="K192" s="73"/>
      <c r="L192" s="71"/>
      <c r="M192" s="234"/>
      <c r="N192" s="46"/>
      <c r="O192" s="46"/>
      <c r="P192" s="46"/>
      <c r="Q192" s="46"/>
      <c r="R192" s="46"/>
      <c r="S192" s="46"/>
      <c r="T192" s="94"/>
      <c r="AT192" s="23" t="s">
        <v>177</v>
      </c>
      <c r="AU192" s="23" t="s">
        <v>81</v>
      </c>
    </row>
    <row r="193" s="1" customFormat="1" ht="16.5" customHeight="1">
      <c r="B193" s="45"/>
      <c r="C193" s="257" t="s">
        <v>591</v>
      </c>
      <c r="D193" s="257" t="s">
        <v>259</v>
      </c>
      <c r="E193" s="258" t="s">
        <v>1607</v>
      </c>
      <c r="F193" s="259" t="s">
        <v>1608</v>
      </c>
      <c r="G193" s="260" t="s">
        <v>173</v>
      </c>
      <c r="H193" s="261">
        <v>7.2000000000000002</v>
      </c>
      <c r="I193" s="262"/>
      <c r="J193" s="263">
        <f>ROUND(I193*H193,2)</f>
        <v>0</v>
      </c>
      <c r="K193" s="259" t="s">
        <v>174</v>
      </c>
      <c r="L193" s="264"/>
      <c r="M193" s="265" t="s">
        <v>21</v>
      </c>
      <c r="N193" s="266" t="s">
        <v>42</v>
      </c>
      <c r="O193" s="46"/>
      <c r="P193" s="229">
        <f>O193*H193</f>
        <v>0</v>
      </c>
      <c r="Q193" s="229">
        <v>0.00040000000000000002</v>
      </c>
      <c r="R193" s="229">
        <f>Q193*H193</f>
        <v>0.0028800000000000002</v>
      </c>
      <c r="S193" s="229">
        <v>0</v>
      </c>
      <c r="T193" s="230">
        <f>S193*H193</f>
        <v>0</v>
      </c>
      <c r="AR193" s="23" t="s">
        <v>208</v>
      </c>
      <c r="AT193" s="23" t="s">
        <v>259</v>
      </c>
      <c r="AU193" s="23" t="s">
        <v>81</v>
      </c>
      <c r="AY193" s="23" t="s">
        <v>168</v>
      </c>
      <c r="BE193" s="231">
        <f>IF(N193="základní",J193,0)</f>
        <v>0</v>
      </c>
      <c r="BF193" s="231">
        <f>IF(N193="snížená",J193,0)</f>
        <v>0</v>
      </c>
      <c r="BG193" s="231">
        <f>IF(N193="zákl. přenesená",J193,0)</f>
        <v>0</v>
      </c>
      <c r="BH193" s="231">
        <f>IF(N193="sníž. přenesená",J193,0)</f>
        <v>0</v>
      </c>
      <c r="BI193" s="231">
        <f>IF(N193="nulová",J193,0)</f>
        <v>0</v>
      </c>
      <c r="BJ193" s="23" t="s">
        <v>79</v>
      </c>
      <c r="BK193" s="231">
        <f>ROUND(I193*H193,2)</f>
        <v>0</v>
      </c>
      <c r="BL193" s="23" t="s">
        <v>175</v>
      </c>
      <c r="BM193" s="23" t="s">
        <v>1609</v>
      </c>
    </row>
    <row r="194" s="1" customFormat="1" ht="16.5" customHeight="1">
      <c r="B194" s="45"/>
      <c r="C194" s="220" t="s">
        <v>595</v>
      </c>
      <c r="D194" s="220" t="s">
        <v>170</v>
      </c>
      <c r="E194" s="221" t="s">
        <v>1610</v>
      </c>
      <c r="F194" s="222" t="s">
        <v>1611</v>
      </c>
      <c r="G194" s="223" t="s">
        <v>466</v>
      </c>
      <c r="H194" s="224">
        <v>107</v>
      </c>
      <c r="I194" s="225"/>
      <c r="J194" s="226">
        <f>ROUND(I194*H194,2)</f>
        <v>0</v>
      </c>
      <c r="K194" s="222" t="s">
        <v>174</v>
      </c>
      <c r="L194" s="71"/>
      <c r="M194" s="227" t="s">
        <v>21</v>
      </c>
      <c r="N194" s="228" t="s">
        <v>42</v>
      </c>
      <c r="O194" s="46"/>
      <c r="P194" s="229">
        <f>O194*H194</f>
        <v>0</v>
      </c>
      <c r="Q194" s="229">
        <v>0</v>
      </c>
      <c r="R194" s="229">
        <f>Q194*H194</f>
        <v>0</v>
      </c>
      <c r="S194" s="229">
        <v>0</v>
      </c>
      <c r="T194" s="230">
        <f>S194*H194</f>
        <v>0</v>
      </c>
      <c r="AR194" s="23" t="s">
        <v>175</v>
      </c>
      <c r="AT194" s="23" t="s">
        <v>170</v>
      </c>
      <c r="AU194" s="23" t="s">
        <v>81</v>
      </c>
      <c r="AY194" s="23" t="s">
        <v>168</v>
      </c>
      <c r="BE194" s="231">
        <f>IF(N194="základní",J194,0)</f>
        <v>0</v>
      </c>
      <c r="BF194" s="231">
        <f>IF(N194="snížená",J194,0)</f>
        <v>0</v>
      </c>
      <c r="BG194" s="231">
        <f>IF(N194="zákl. přenesená",J194,0)</f>
        <v>0</v>
      </c>
      <c r="BH194" s="231">
        <f>IF(N194="sníž. přenesená",J194,0)</f>
        <v>0</v>
      </c>
      <c r="BI194" s="231">
        <f>IF(N194="nulová",J194,0)</f>
        <v>0</v>
      </c>
      <c r="BJ194" s="23" t="s">
        <v>79</v>
      </c>
      <c r="BK194" s="231">
        <f>ROUND(I194*H194,2)</f>
        <v>0</v>
      </c>
      <c r="BL194" s="23" t="s">
        <v>175</v>
      </c>
      <c r="BM194" s="23" t="s">
        <v>1612</v>
      </c>
    </row>
    <row r="195" s="1" customFormat="1">
      <c r="B195" s="45"/>
      <c r="C195" s="73"/>
      <c r="D195" s="232" t="s">
        <v>177</v>
      </c>
      <c r="E195" s="73"/>
      <c r="F195" s="233" t="s">
        <v>1613</v>
      </c>
      <c r="G195" s="73"/>
      <c r="H195" s="73"/>
      <c r="I195" s="190"/>
      <c r="J195" s="73"/>
      <c r="K195" s="73"/>
      <c r="L195" s="71"/>
      <c r="M195" s="234"/>
      <c r="N195" s="46"/>
      <c r="O195" s="46"/>
      <c r="P195" s="46"/>
      <c r="Q195" s="46"/>
      <c r="R195" s="46"/>
      <c r="S195" s="46"/>
      <c r="T195" s="94"/>
      <c r="AT195" s="23" t="s">
        <v>177</v>
      </c>
      <c r="AU195" s="23" t="s">
        <v>81</v>
      </c>
    </row>
    <row r="196" s="11" customFormat="1">
      <c r="B196" s="235"/>
      <c r="C196" s="236"/>
      <c r="D196" s="232" t="s">
        <v>182</v>
      </c>
      <c r="E196" s="237" t="s">
        <v>21</v>
      </c>
      <c r="F196" s="238" t="s">
        <v>1614</v>
      </c>
      <c r="G196" s="236"/>
      <c r="H196" s="239">
        <v>107</v>
      </c>
      <c r="I196" s="240"/>
      <c r="J196" s="236"/>
      <c r="K196" s="236"/>
      <c r="L196" s="241"/>
      <c r="M196" s="242"/>
      <c r="N196" s="243"/>
      <c r="O196" s="243"/>
      <c r="P196" s="243"/>
      <c r="Q196" s="243"/>
      <c r="R196" s="243"/>
      <c r="S196" s="243"/>
      <c r="T196" s="244"/>
      <c r="AT196" s="245" t="s">
        <v>182</v>
      </c>
      <c r="AU196" s="245" t="s">
        <v>81</v>
      </c>
      <c r="AV196" s="11" t="s">
        <v>81</v>
      </c>
      <c r="AW196" s="11" t="s">
        <v>34</v>
      </c>
      <c r="AX196" s="11" t="s">
        <v>71</v>
      </c>
      <c r="AY196" s="245" t="s">
        <v>168</v>
      </c>
    </row>
    <row r="197" s="12" customFormat="1">
      <c r="B197" s="246"/>
      <c r="C197" s="247"/>
      <c r="D197" s="232" t="s">
        <v>182</v>
      </c>
      <c r="E197" s="248" t="s">
        <v>21</v>
      </c>
      <c r="F197" s="249" t="s">
        <v>184</v>
      </c>
      <c r="G197" s="247"/>
      <c r="H197" s="250">
        <v>107</v>
      </c>
      <c r="I197" s="251"/>
      <c r="J197" s="247"/>
      <c r="K197" s="247"/>
      <c r="L197" s="252"/>
      <c r="M197" s="253"/>
      <c r="N197" s="254"/>
      <c r="O197" s="254"/>
      <c r="P197" s="254"/>
      <c r="Q197" s="254"/>
      <c r="R197" s="254"/>
      <c r="S197" s="254"/>
      <c r="T197" s="255"/>
      <c r="AT197" s="256" t="s">
        <v>182</v>
      </c>
      <c r="AU197" s="256" t="s">
        <v>81</v>
      </c>
      <c r="AV197" s="12" t="s">
        <v>175</v>
      </c>
      <c r="AW197" s="12" t="s">
        <v>34</v>
      </c>
      <c r="AX197" s="12" t="s">
        <v>79</v>
      </c>
      <c r="AY197" s="256" t="s">
        <v>168</v>
      </c>
    </row>
    <row r="198" s="1" customFormat="1" ht="16.5" customHeight="1">
      <c r="B198" s="45"/>
      <c r="C198" s="257" t="s">
        <v>600</v>
      </c>
      <c r="D198" s="257" t="s">
        <v>259</v>
      </c>
      <c r="E198" s="258" t="s">
        <v>1615</v>
      </c>
      <c r="F198" s="259" t="s">
        <v>1616</v>
      </c>
      <c r="G198" s="260" t="s">
        <v>780</v>
      </c>
      <c r="H198" s="261">
        <v>1</v>
      </c>
      <c r="I198" s="262"/>
      <c r="J198" s="263">
        <f>ROUND(I198*H198,2)</f>
        <v>0</v>
      </c>
      <c r="K198" s="259" t="s">
        <v>21</v>
      </c>
      <c r="L198" s="264"/>
      <c r="M198" s="265" t="s">
        <v>21</v>
      </c>
      <c r="N198" s="266" t="s">
        <v>42</v>
      </c>
      <c r="O198" s="46"/>
      <c r="P198" s="229">
        <f>O198*H198</f>
        <v>0</v>
      </c>
      <c r="Q198" s="229">
        <v>0</v>
      </c>
      <c r="R198" s="229">
        <f>Q198*H198</f>
        <v>0</v>
      </c>
      <c r="S198" s="229">
        <v>0</v>
      </c>
      <c r="T198" s="230">
        <f>S198*H198</f>
        <v>0</v>
      </c>
      <c r="AR198" s="23" t="s">
        <v>208</v>
      </c>
      <c r="AT198" s="23" t="s">
        <v>259</v>
      </c>
      <c r="AU198" s="23" t="s">
        <v>81</v>
      </c>
      <c r="AY198" s="23" t="s">
        <v>168</v>
      </c>
      <c r="BE198" s="231">
        <f>IF(N198="základní",J198,0)</f>
        <v>0</v>
      </c>
      <c r="BF198" s="231">
        <f>IF(N198="snížená",J198,0)</f>
        <v>0</v>
      </c>
      <c r="BG198" s="231">
        <f>IF(N198="zákl. přenesená",J198,0)</f>
        <v>0</v>
      </c>
      <c r="BH198" s="231">
        <f>IF(N198="sníž. přenesená",J198,0)</f>
        <v>0</v>
      </c>
      <c r="BI198" s="231">
        <f>IF(N198="nulová",J198,0)</f>
        <v>0</v>
      </c>
      <c r="BJ198" s="23" t="s">
        <v>79</v>
      </c>
      <c r="BK198" s="231">
        <f>ROUND(I198*H198,2)</f>
        <v>0</v>
      </c>
      <c r="BL198" s="23" t="s">
        <v>175</v>
      </c>
      <c r="BM198" s="23" t="s">
        <v>1617</v>
      </c>
    </row>
    <row r="199" s="1" customFormat="1" ht="16.5" customHeight="1">
      <c r="B199" s="45"/>
      <c r="C199" s="257" t="s">
        <v>604</v>
      </c>
      <c r="D199" s="257" t="s">
        <v>259</v>
      </c>
      <c r="E199" s="258" t="s">
        <v>1618</v>
      </c>
      <c r="F199" s="259" t="s">
        <v>1619</v>
      </c>
      <c r="G199" s="260" t="s">
        <v>780</v>
      </c>
      <c r="H199" s="261">
        <v>1</v>
      </c>
      <c r="I199" s="262"/>
      <c r="J199" s="263">
        <f>ROUND(I199*H199,2)</f>
        <v>0</v>
      </c>
      <c r="K199" s="259" t="s">
        <v>21</v>
      </c>
      <c r="L199" s="264"/>
      <c r="M199" s="265" t="s">
        <v>21</v>
      </c>
      <c r="N199" s="266" t="s">
        <v>42</v>
      </c>
      <c r="O199" s="46"/>
      <c r="P199" s="229">
        <f>O199*H199</f>
        <v>0</v>
      </c>
      <c r="Q199" s="229">
        <v>0</v>
      </c>
      <c r="R199" s="229">
        <f>Q199*H199</f>
        <v>0</v>
      </c>
      <c r="S199" s="229">
        <v>0</v>
      </c>
      <c r="T199" s="230">
        <f>S199*H199</f>
        <v>0</v>
      </c>
      <c r="AR199" s="23" t="s">
        <v>208</v>
      </c>
      <c r="AT199" s="23" t="s">
        <v>259</v>
      </c>
      <c r="AU199" s="23" t="s">
        <v>81</v>
      </c>
      <c r="AY199" s="23" t="s">
        <v>168</v>
      </c>
      <c r="BE199" s="231">
        <f>IF(N199="základní",J199,0)</f>
        <v>0</v>
      </c>
      <c r="BF199" s="231">
        <f>IF(N199="snížená",J199,0)</f>
        <v>0</v>
      </c>
      <c r="BG199" s="231">
        <f>IF(N199="zákl. přenesená",J199,0)</f>
        <v>0</v>
      </c>
      <c r="BH199" s="231">
        <f>IF(N199="sníž. přenesená",J199,0)</f>
        <v>0</v>
      </c>
      <c r="BI199" s="231">
        <f>IF(N199="nulová",J199,0)</f>
        <v>0</v>
      </c>
      <c r="BJ199" s="23" t="s">
        <v>79</v>
      </c>
      <c r="BK199" s="231">
        <f>ROUND(I199*H199,2)</f>
        <v>0</v>
      </c>
      <c r="BL199" s="23" t="s">
        <v>175</v>
      </c>
      <c r="BM199" s="23" t="s">
        <v>1620</v>
      </c>
    </row>
    <row r="200" s="1" customFormat="1" ht="16.5" customHeight="1">
      <c r="B200" s="45"/>
      <c r="C200" s="220" t="s">
        <v>608</v>
      </c>
      <c r="D200" s="220" t="s">
        <v>170</v>
      </c>
      <c r="E200" s="221" t="s">
        <v>1621</v>
      </c>
      <c r="F200" s="222" t="s">
        <v>1622</v>
      </c>
      <c r="G200" s="223" t="s">
        <v>173</v>
      </c>
      <c r="H200" s="224">
        <v>34</v>
      </c>
      <c r="I200" s="225"/>
      <c r="J200" s="226">
        <f>ROUND(I200*H200,2)</f>
        <v>0</v>
      </c>
      <c r="K200" s="222" t="s">
        <v>174</v>
      </c>
      <c r="L200" s="71"/>
      <c r="M200" s="227" t="s">
        <v>21</v>
      </c>
      <c r="N200" s="228" t="s">
        <v>42</v>
      </c>
      <c r="O200" s="46"/>
      <c r="P200" s="229">
        <f>O200*H200</f>
        <v>0</v>
      </c>
      <c r="Q200" s="229">
        <v>0</v>
      </c>
      <c r="R200" s="229">
        <f>Q200*H200</f>
        <v>0</v>
      </c>
      <c r="S200" s="229">
        <v>0</v>
      </c>
      <c r="T200" s="230">
        <f>S200*H200</f>
        <v>0</v>
      </c>
      <c r="AR200" s="23" t="s">
        <v>175</v>
      </c>
      <c r="AT200" s="23" t="s">
        <v>170</v>
      </c>
      <c r="AU200" s="23" t="s">
        <v>81</v>
      </c>
      <c r="AY200" s="23" t="s">
        <v>168</v>
      </c>
      <c r="BE200" s="231">
        <f>IF(N200="základní",J200,0)</f>
        <v>0</v>
      </c>
      <c r="BF200" s="231">
        <f>IF(N200="snížená",J200,0)</f>
        <v>0</v>
      </c>
      <c r="BG200" s="231">
        <f>IF(N200="zákl. přenesená",J200,0)</f>
        <v>0</v>
      </c>
      <c r="BH200" s="231">
        <f>IF(N200="sníž. přenesená",J200,0)</f>
        <v>0</v>
      </c>
      <c r="BI200" s="231">
        <f>IF(N200="nulová",J200,0)</f>
        <v>0</v>
      </c>
      <c r="BJ200" s="23" t="s">
        <v>79</v>
      </c>
      <c r="BK200" s="231">
        <f>ROUND(I200*H200,2)</f>
        <v>0</v>
      </c>
      <c r="BL200" s="23" t="s">
        <v>175</v>
      </c>
      <c r="BM200" s="23" t="s">
        <v>1623</v>
      </c>
    </row>
    <row r="201" s="1" customFormat="1">
      <c r="B201" s="45"/>
      <c r="C201" s="73"/>
      <c r="D201" s="232" t="s">
        <v>177</v>
      </c>
      <c r="E201" s="73"/>
      <c r="F201" s="233" t="s">
        <v>1613</v>
      </c>
      <c r="G201" s="73"/>
      <c r="H201" s="73"/>
      <c r="I201" s="190"/>
      <c r="J201" s="73"/>
      <c r="K201" s="73"/>
      <c r="L201" s="71"/>
      <c r="M201" s="234"/>
      <c r="N201" s="46"/>
      <c r="O201" s="46"/>
      <c r="P201" s="46"/>
      <c r="Q201" s="46"/>
      <c r="R201" s="46"/>
      <c r="S201" s="46"/>
      <c r="T201" s="94"/>
      <c r="AT201" s="23" t="s">
        <v>177</v>
      </c>
      <c r="AU201" s="23" t="s">
        <v>81</v>
      </c>
    </row>
    <row r="202" s="1" customFormat="1" ht="38.25" customHeight="1">
      <c r="B202" s="45"/>
      <c r="C202" s="220" t="s">
        <v>612</v>
      </c>
      <c r="D202" s="220" t="s">
        <v>170</v>
      </c>
      <c r="E202" s="221" t="s">
        <v>1624</v>
      </c>
      <c r="F202" s="222" t="s">
        <v>1625</v>
      </c>
      <c r="G202" s="223" t="s">
        <v>173</v>
      </c>
      <c r="H202" s="224">
        <v>1133</v>
      </c>
      <c r="I202" s="225"/>
      <c r="J202" s="226">
        <f>ROUND(I202*H202,2)</f>
        <v>0</v>
      </c>
      <c r="K202" s="222" t="s">
        <v>174</v>
      </c>
      <c r="L202" s="71"/>
      <c r="M202" s="227" t="s">
        <v>21</v>
      </c>
      <c r="N202" s="228" t="s">
        <v>42</v>
      </c>
      <c r="O202" s="46"/>
      <c r="P202" s="229">
        <f>O202*H202</f>
        <v>0</v>
      </c>
      <c r="Q202" s="229">
        <v>0</v>
      </c>
      <c r="R202" s="229">
        <f>Q202*H202</f>
        <v>0</v>
      </c>
      <c r="S202" s="229">
        <v>0</v>
      </c>
      <c r="T202" s="230">
        <f>S202*H202</f>
        <v>0</v>
      </c>
      <c r="AR202" s="23" t="s">
        <v>175</v>
      </c>
      <c r="AT202" s="23" t="s">
        <v>170</v>
      </c>
      <c r="AU202" s="23" t="s">
        <v>81</v>
      </c>
      <c r="AY202" s="23" t="s">
        <v>168</v>
      </c>
      <c r="BE202" s="231">
        <f>IF(N202="základní",J202,0)</f>
        <v>0</v>
      </c>
      <c r="BF202" s="231">
        <f>IF(N202="snížená",J202,0)</f>
        <v>0</v>
      </c>
      <c r="BG202" s="231">
        <f>IF(N202="zákl. přenesená",J202,0)</f>
        <v>0</v>
      </c>
      <c r="BH202" s="231">
        <f>IF(N202="sníž. přenesená",J202,0)</f>
        <v>0</v>
      </c>
      <c r="BI202" s="231">
        <f>IF(N202="nulová",J202,0)</f>
        <v>0</v>
      </c>
      <c r="BJ202" s="23" t="s">
        <v>79</v>
      </c>
      <c r="BK202" s="231">
        <f>ROUND(I202*H202,2)</f>
        <v>0</v>
      </c>
      <c r="BL202" s="23" t="s">
        <v>175</v>
      </c>
      <c r="BM202" s="23" t="s">
        <v>1626</v>
      </c>
    </row>
    <row r="203" s="1" customFormat="1">
      <c r="B203" s="45"/>
      <c r="C203" s="73"/>
      <c r="D203" s="232" t="s">
        <v>177</v>
      </c>
      <c r="E203" s="73"/>
      <c r="F203" s="233" t="s">
        <v>1627</v>
      </c>
      <c r="G203" s="73"/>
      <c r="H203" s="73"/>
      <c r="I203" s="190"/>
      <c r="J203" s="73"/>
      <c r="K203" s="73"/>
      <c r="L203" s="71"/>
      <c r="M203" s="234"/>
      <c r="N203" s="46"/>
      <c r="O203" s="46"/>
      <c r="P203" s="46"/>
      <c r="Q203" s="46"/>
      <c r="R203" s="46"/>
      <c r="S203" s="46"/>
      <c r="T203" s="94"/>
      <c r="AT203" s="23" t="s">
        <v>177</v>
      </c>
      <c r="AU203" s="23" t="s">
        <v>81</v>
      </c>
    </row>
    <row r="204" s="1" customFormat="1" ht="38.25" customHeight="1">
      <c r="B204" s="45"/>
      <c r="C204" s="220" t="s">
        <v>619</v>
      </c>
      <c r="D204" s="220" t="s">
        <v>170</v>
      </c>
      <c r="E204" s="221" t="s">
        <v>1628</v>
      </c>
      <c r="F204" s="222" t="s">
        <v>1629</v>
      </c>
      <c r="G204" s="223" t="s">
        <v>173</v>
      </c>
      <c r="H204" s="224">
        <v>89</v>
      </c>
      <c r="I204" s="225"/>
      <c r="J204" s="226">
        <f>ROUND(I204*H204,2)</f>
        <v>0</v>
      </c>
      <c r="K204" s="222" t="s">
        <v>174</v>
      </c>
      <c r="L204" s="71"/>
      <c r="M204" s="227" t="s">
        <v>21</v>
      </c>
      <c r="N204" s="228" t="s">
        <v>42</v>
      </c>
      <c r="O204" s="46"/>
      <c r="P204" s="229">
        <f>O204*H204</f>
        <v>0</v>
      </c>
      <c r="Q204" s="229">
        <v>0</v>
      </c>
      <c r="R204" s="229">
        <f>Q204*H204</f>
        <v>0</v>
      </c>
      <c r="S204" s="229">
        <v>0</v>
      </c>
      <c r="T204" s="230">
        <f>S204*H204</f>
        <v>0</v>
      </c>
      <c r="AR204" s="23" t="s">
        <v>175</v>
      </c>
      <c r="AT204" s="23" t="s">
        <v>170</v>
      </c>
      <c r="AU204" s="23" t="s">
        <v>81</v>
      </c>
      <c r="AY204" s="23" t="s">
        <v>168</v>
      </c>
      <c r="BE204" s="231">
        <f>IF(N204="základní",J204,0)</f>
        <v>0</v>
      </c>
      <c r="BF204" s="231">
        <f>IF(N204="snížená",J204,0)</f>
        <v>0</v>
      </c>
      <c r="BG204" s="231">
        <f>IF(N204="zákl. přenesená",J204,0)</f>
        <v>0</v>
      </c>
      <c r="BH204" s="231">
        <f>IF(N204="sníž. přenesená",J204,0)</f>
        <v>0</v>
      </c>
      <c r="BI204" s="231">
        <f>IF(N204="nulová",J204,0)</f>
        <v>0</v>
      </c>
      <c r="BJ204" s="23" t="s">
        <v>79</v>
      </c>
      <c r="BK204" s="231">
        <f>ROUND(I204*H204,2)</f>
        <v>0</v>
      </c>
      <c r="BL204" s="23" t="s">
        <v>175</v>
      </c>
      <c r="BM204" s="23" t="s">
        <v>1630</v>
      </c>
    </row>
    <row r="205" s="1" customFormat="1">
      <c r="B205" s="45"/>
      <c r="C205" s="73"/>
      <c r="D205" s="232" t="s">
        <v>177</v>
      </c>
      <c r="E205" s="73"/>
      <c r="F205" s="233" t="s">
        <v>1627</v>
      </c>
      <c r="G205" s="73"/>
      <c r="H205" s="73"/>
      <c r="I205" s="190"/>
      <c r="J205" s="73"/>
      <c r="K205" s="73"/>
      <c r="L205" s="71"/>
      <c r="M205" s="234"/>
      <c r="N205" s="46"/>
      <c r="O205" s="46"/>
      <c r="P205" s="46"/>
      <c r="Q205" s="46"/>
      <c r="R205" s="46"/>
      <c r="S205" s="46"/>
      <c r="T205" s="94"/>
      <c r="AT205" s="23" t="s">
        <v>177</v>
      </c>
      <c r="AU205" s="23" t="s">
        <v>81</v>
      </c>
    </row>
    <row r="206" s="1" customFormat="1" ht="16.5" customHeight="1">
      <c r="B206" s="45"/>
      <c r="C206" s="257" t="s">
        <v>623</v>
      </c>
      <c r="D206" s="257" t="s">
        <v>259</v>
      </c>
      <c r="E206" s="258" t="s">
        <v>783</v>
      </c>
      <c r="F206" s="259" t="s">
        <v>1631</v>
      </c>
      <c r="G206" s="260" t="s">
        <v>1632</v>
      </c>
      <c r="H206" s="261">
        <v>0.60999999999999999</v>
      </c>
      <c r="I206" s="262"/>
      <c r="J206" s="263">
        <f>ROUND(I206*H206,2)</f>
        <v>0</v>
      </c>
      <c r="K206" s="259" t="s">
        <v>21</v>
      </c>
      <c r="L206" s="264"/>
      <c r="M206" s="265" t="s">
        <v>21</v>
      </c>
      <c r="N206" s="266" t="s">
        <v>42</v>
      </c>
      <c r="O206" s="46"/>
      <c r="P206" s="229">
        <f>O206*H206</f>
        <v>0</v>
      </c>
      <c r="Q206" s="229">
        <v>0</v>
      </c>
      <c r="R206" s="229">
        <f>Q206*H206</f>
        <v>0</v>
      </c>
      <c r="S206" s="229">
        <v>0</v>
      </c>
      <c r="T206" s="230">
        <f>S206*H206</f>
        <v>0</v>
      </c>
      <c r="AR206" s="23" t="s">
        <v>208</v>
      </c>
      <c r="AT206" s="23" t="s">
        <v>259</v>
      </c>
      <c r="AU206" s="23" t="s">
        <v>81</v>
      </c>
      <c r="AY206" s="23" t="s">
        <v>168</v>
      </c>
      <c r="BE206" s="231">
        <f>IF(N206="základní",J206,0)</f>
        <v>0</v>
      </c>
      <c r="BF206" s="231">
        <f>IF(N206="snížená",J206,0)</f>
        <v>0</v>
      </c>
      <c r="BG206" s="231">
        <f>IF(N206="zákl. přenesená",J206,0)</f>
        <v>0</v>
      </c>
      <c r="BH206" s="231">
        <f>IF(N206="sníž. přenesená",J206,0)</f>
        <v>0</v>
      </c>
      <c r="BI206" s="231">
        <f>IF(N206="nulová",J206,0)</f>
        <v>0</v>
      </c>
      <c r="BJ206" s="23" t="s">
        <v>79</v>
      </c>
      <c r="BK206" s="231">
        <f>ROUND(I206*H206,2)</f>
        <v>0</v>
      </c>
      <c r="BL206" s="23" t="s">
        <v>175</v>
      </c>
      <c r="BM206" s="23" t="s">
        <v>1633</v>
      </c>
    </row>
    <row r="207" s="1" customFormat="1" ht="25.5" customHeight="1">
      <c r="B207" s="45"/>
      <c r="C207" s="220" t="s">
        <v>627</v>
      </c>
      <c r="D207" s="220" t="s">
        <v>170</v>
      </c>
      <c r="E207" s="221" t="s">
        <v>1634</v>
      </c>
      <c r="F207" s="222" t="s">
        <v>1635</v>
      </c>
      <c r="G207" s="223" t="s">
        <v>173</v>
      </c>
      <c r="H207" s="224">
        <v>1055</v>
      </c>
      <c r="I207" s="225"/>
      <c r="J207" s="226">
        <f>ROUND(I207*H207,2)</f>
        <v>0</v>
      </c>
      <c r="K207" s="222" t="s">
        <v>174</v>
      </c>
      <c r="L207" s="71"/>
      <c r="M207" s="227" t="s">
        <v>21</v>
      </c>
      <c r="N207" s="228" t="s">
        <v>42</v>
      </c>
      <c r="O207" s="46"/>
      <c r="P207" s="229">
        <f>O207*H207</f>
        <v>0</v>
      </c>
      <c r="Q207" s="229">
        <v>0</v>
      </c>
      <c r="R207" s="229">
        <f>Q207*H207</f>
        <v>0</v>
      </c>
      <c r="S207" s="229">
        <v>0</v>
      </c>
      <c r="T207" s="230">
        <f>S207*H207</f>
        <v>0</v>
      </c>
      <c r="AR207" s="23" t="s">
        <v>175</v>
      </c>
      <c r="AT207" s="23" t="s">
        <v>170</v>
      </c>
      <c r="AU207" s="23" t="s">
        <v>81</v>
      </c>
      <c r="AY207" s="23" t="s">
        <v>168</v>
      </c>
      <c r="BE207" s="231">
        <f>IF(N207="základní",J207,0)</f>
        <v>0</v>
      </c>
      <c r="BF207" s="231">
        <f>IF(N207="snížená",J207,0)</f>
        <v>0</v>
      </c>
      <c r="BG207" s="231">
        <f>IF(N207="zákl. přenesená",J207,0)</f>
        <v>0</v>
      </c>
      <c r="BH207" s="231">
        <f>IF(N207="sníž. přenesená",J207,0)</f>
        <v>0</v>
      </c>
      <c r="BI207" s="231">
        <f>IF(N207="nulová",J207,0)</f>
        <v>0</v>
      </c>
      <c r="BJ207" s="23" t="s">
        <v>79</v>
      </c>
      <c r="BK207" s="231">
        <f>ROUND(I207*H207,2)</f>
        <v>0</v>
      </c>
      <c r="BL207" s="23" t="s">
        <v>175</v>
      </c>
      <c r="BM207" s="23" t="s">
        <v>1636</v>
      </c>
    </row>
    <row r="208" s="1" customFormat="1">
      <c r="B208" s="45"/>
      <c r="C208" s="73"/>
      <c r="D208" s="232" t="s">
        <v>177</v>
      </c>
      <c r="E208" s="73"/>
      <c r="F208" s="233" t="s">
        <v>1637</v>
      </c>
      <c r="G208" s="73"/>
      <c r="H208" s="73"/>
      <c r="I208" s="190"/>
      <c r="J208" s="73"/>
      <c r="K208" s="73"/>
      <c r="L208" s="71"/>
      <c r="M208" s="234"/>
      <c r="N208" s="46"/>
      <c r="O208" s="46"/>
      <c r="P208" s="46"/>
      <c r="Q208" s="46"/>
      <c r="R208" s="46"/>
      <c r="S208" s="46"/>
      <c r="T208" s="94"/>
      <c r="AT208" s="23" t="s">
        <v>177</v>
      </c>
      <c r="AU208" s="23" t="s">
        <v>81</v>
      </c>
    </row>
    <row r="209" s="1" customFormat="1" ht="25.5" customHeight="1">
      <c r="B209" s="45"/>
      <c r="C209" s="220" t="s">
        <v>632</v>
      </c>
      <c r="D209" s="220" t="s">
        <v>170</v>
      </c>
      <c r="E209" s="221" t="s">
        <v>1638</v>
      </c>
      <c r="F209" s="222" t="s">
        <v>1639</v>
      </c>
      <c r="G209" s="223" t="s">
        <v>173</v>
      </c>
      <c r="H209" s="224">
        <v>55</v>
      </c>
      <c r="I209" s="225"/>
      <c r="J209" s="226">
        <f>ROUND(I209*H209,2)</f>
        <v>0</v>
      </c>
      <c r="K209" s="222" t="s">
        <v>174</v>
      </c>
      <c r="L209" s="71"/>
      <c r="M209" s="227" t="s">
        <v>21</v>
      </c>
      <c r="N209" s="228" t="s">
        <v>42</v>
      </c>
      <c r="O209" s="46"/>
      <c r="P209" s="229">
        <f>O209*H209</f>
        <v>0</v>
      </c>
      <c r="Q209" s="229">
        <v>0</v>
      </c>
      <c r="R209" s="229">
        <f>Q209*H209</f>
        <v>0</v>
      </c>
      <c r="S209" s="229">
        <v>0</v>
      </c>
      <c r="T209" s="230">
        <f>S209*H209</f>
        <v>0</v>
      </c>
      <c r="AR209" s="23" t="s">
        <v>175</v>
      </c>
      <c r="AT209" s="23" t="s">
        <v>170</v>
      </c>
      <c r="AU209" s="23" t="s">
        <v>81</v>
      </c>
      <c r="AY209" s="23" t="s">
        <v>168</v>
      </c>
      <c r="BE209" s="231">
        <f>IF(N209="základní",J209,0)</f>
        <v>0</v>
      </c>
      <c r="BF209" s="231">
        <f>IF(N209="snížená",J209,0)</f>
        <v>0</v>
      </c>
      <c r="BG209" s="231">
        <f>IF(N209="zákl. přenesená",J209,0)</f>
        <v>0</v>
      </c>
      <c r="BH209" s="231">
        <f>IF(N209="sníž. přenesená",J209,0)</f>
        <v>0</v>
      </c>
      <c r="BI209" s="231">
        <f>IF(N209="nulová",J209,0)</f>
        <v>0</v>
      </c>
      <c r="BJ209" s="23" t="s">
        <v>79</v>
      </c>
      <c r="BK209" s="231">
        <f>ROUND(I209*H209,2)</f>
        <v>0</v>
      </c>
      <c r="BL209" s="23" t="s">
        <v>175</v>
      </c>
      <c r="BM209" s="23" t="s">
        <v>1640</v>
      </c>
    </row>
    <row r="210" s="1" customFormat="1">
      <c r="B210" s="45"/>
      <c r="C210" s="73"/>
      <c r="D210" s="232" t="s">
        <v>177</v>
      </c>
      <c r="E210" s="73"/>
      <c r="F210" s="233" t="s">
        <v>1637</v>
      </c>
      <c r="G210" s="73"/>
      <c r="H210" s="73"/>
      <c r="I210" s="190"/>
      <c r="J210" s="73"/>
      <c r="K210" s="73"/>
      <c r="L210" s="71"/>
      <c r="M210" s="234"/>
      <c r="N210" s="46"/>
      <c r="O210" s="46"/>
      <c r="P210" s="46"/>
      <c r="Q210" s="46"/>
      <c r="R210" s="46"/>
      <c r="S210" s="46"/>
      <c r="T210" s="94"/>
      <c r="AT210" s="23" t="s">
        <v>177</v>
      </c>
      <c r="AU210" s="23" t="s">
        <v>81</v>
      </c>
    </row>
    <row r="211" s="1" customFormat="1" ht="16.5" customHeight="1">
      <c r="B211" s="45"/>
      <c r="C211" s="257" t="s">
        <v>637</v>
      </c>
      <c r="D211" s="257" t="s">
        <v>259</v>
      </c>
      <c r="E211" s="258" t="s">
        <v>1641</v>
      </c>
      <c r="F211" s="259" t="s">
        <v>1642</v>
      </c>
      <c r="G211" s="260" t="s">
        <v>1632</v>
      </c>
      <c r="H211" s="261">
        <v>0.44</v>
      </c>
      <c r="I211" s="262"/>
      <c r="J211" s="263">
        <f>ROUND(I211*H211,2)</f>
        <v>0</v>
      </c>
      <c r="K211" s="259" t="s">
        <v>21</v>
      </c>
      <c r="L211" s="264"/>
      <c r="M211" s="265" t="s">
        <v>21</v>
      </c>
      <c r="N211" s="266" t="s">
        <v>42</v>
      </c>
      <c r="O211" s="46"/>
      <c r="P211" s="229">
        <f>O211*H211</f>
        <v>0</v>
      </c>
      <c r="Q211" s="229">
        <v>0</v>
      </c>
      <c r="R211" s="229">
        <f>Q211*H211</f>
        <v>0</v>
      </c>
      <c r="S211" s="229">
        <v>0</v>
      </c>
      <c r="T211" s="230">
        <f>S211*H211</f>
        <v>0</v>
      </c>
      <c r="AR211" s="23" t="s">
        <v>208</v>
      </c>
      <c r="AT211" s="23" t="s">
        <v>259</v>
      </c>
      <c r="AU211" s="23" t="s">
        <v>81</v>
      </c>
      <c r="AY211" s="23" t="s">
        <v>168</v>
      </c>
      <c r="BE211" s="231">
        <f>IF(N211="základní",J211,0)</f>
        <v>0</v>
      </c>
      <c r="BF211" s="231">
        <f>IF(N211="snížená",J211,0)</f>
        <v>0</v>
      </c>
      <c r="BG211" s="231">
        <f>IF(N211="zákl. přenesená",J211,0)</f>
        <v>0</v>
      </c>
      <c r="BH211" s="231">
        <f>IF(N211="sníž. přenesená",J211,0)</f>
        <v>0</v>
      </c>
      <c r="BI211" s="231">
        <f>IF(N211="nulová",J211,0)</f>
        <v>0</v>
      </c>
      <c r="BJ211" s="23" t="s">
        <v>79</v>
      </c>
      <c r="BK211" s="231">
        <f>ROUND(I211*H211,2)</f>
        <v>0</v>
      </c>
      <c r="BL211" s="23" t="s">
        <v>175</v>
      </c>
      <c r="BM211" s="23" t="s">
        <v>1643</v>
      </c>
    </row>
    <row r="212" s="1" customFormat="1" ht="25.5" customHeight="1">
      <c r="B212" s="45"/>
      <c r="C212" s="220" t="s">
        <v>642</v>
      </c>
      <c r="D212" s="220" t="s">
        <v>170</v>
      </c>
      <c r="E212" s="221" t="s">
        <v>1644</v>
      </c>
      <c r="F212" s="222" t="s">
        <v>1645</v>
      </c>
      <c r="G212" s="223" t="s">
        <v>195</v>
      </c>
      <c r="H212" s="224">
        <v>9</v>
      </c>
      <c r="I212" s="225"/>
      <c r="J212" s="226">
        <f>ROUND(I212*H212,2)</f>
        <v>0</v>
      </c>
      <c r="K212" s="222" t="s">
        <v>174</v>
      </c>
      <c r="L212" s="71"/>
      <c r="M212" s="227" t="s">
        <v>21</v>
      </c>
      <c r="N212" s="228" t="s">
        <v>42</v>
      </c>
      <c r="O212" s="46"/>
      <c r="P212" s="229">
        <f>O212*H212</f>
        <v>0</v>
      </c>
      <c r="Q212" s="229">
        <v>0.01125</v>
      </c>
      <c r="R212" s="229">
        <f>Q212*H212</f>
        <v>0.10124999999999999</v>
      </c>
      <c r="S212" s="229">
        <v>0</v>
      </c>
      <c r="T212" s="230">
        <f>S212*H212</f>
        <v>0</v>
      </c>
      <c r="AR212" s="23" t="s">
        <v>175</v>
      </c>
      <c r="AT212" s="23" t="s">
        <v>170</v>
      </c>
      <c r="AU212" s="23" t="s">
        <v>81</v>
      </c>
      <c r="AY212" s="23" t="s">
        <v>168</v>
      </c>
      <c r="BE212" s="231">
        <f>IF(N212="základní",J212,0)</f>
        <v>0</v>
      </c>
      <c r="BF212" s="231">
        <f>IF(N212="snížená",J212,0)</f>
        <v>0</v>
      </c>
      <c r="BG212" s="231">
        <f>IF(N212="zákl. přenesená",J212,0)</f>
        <v>0</v>
      </c>
      <c r="BH212" s="231">
        <f>IF(N212="sníž. přenesená",J212,0)</f>
        <v>0</v>
      </c>
      <c r="BI212" s="231">
        <f>IF(N212="nulová",J212,0)</f>
        <v>0</v>
      </c>
      <c r="BJ212" s="23" t="s">
        <v>79</v>
      </c>
      <c r="BK212" s="231">
        <f>ROUND(I212*H212,2)</f>
        <v>0</v>
      </c>
      <c r="BL212" s="23" t="s">
        <v>175</v>
      </c>
      <c r="BM212" s="23" t="s">
        <v>1646</v>
      </c>
    </row>
    <row r="213" s="1" customFormat="1" ht="25.5" customHeight="1">
      <c r="B213" s="45"/>
      <c r="C213" s="220" t="s">
        <v>646</v>
      </c>
      <c r="D213" s="220" t="s">
        <v>170</v>
      </c>
      <c r="E213" s="221" t="s">
        <v>1647</v>
      </c>
      <c r="F213" s="222" t="s">
        <v>1648</v>
      </c>
      <c r="G213" s="223" t="s">
        <v>466</v>
      </c>
      <c r="H213" s="224">
        <v>3</v>
      </c>
      <c r="I213" s="225"/>
      <c r="J213" s="226">
        <f>ROUND(I213*H213,2)</f>
        <v>0</v>
      </c>
      <c r="K213" s="222" t="s">
        <v>174</v>
      </c>
      <c r="L213" s="71"/>
      <c r="M213" s="227" t="s">
        <v>21</v>
      </c>
      <c r="N213" s="228" t="s">
        <v>42</v>
      </c>
      <c r="O213" s="46"/>
      <c r="P213" s="229">
        <f>O213*H213</f>
        <v>0</v>
      </c>
      <c r="Q213" s="229">
        <v>0.01281</v>
      </c>
      <c r="R213" s="229">
        <f>Q213*H213</f>
        <v>0.038429999999999999</v>
      </c>
      <c r="S213" s="229">
        <v>0</v>
      </c>
      <c r="T213" s="230">
        <f>S213*H213</f>
        <v>0</v>
      </c>
      <c r="AR213" s="23" t="s">
        <v>175</v>
      </c>
      <c r="AT213" s="23" t="s">
        <v>170</v>
      </c>
      <c r="AU213" s="23" t="s">
        <v>81</v>
      </c>
      <c r="AY213" s="23" t="s">
        <v>168</v>
      </c>
      <c r="BE213" s="231">
        <f>IF(N213="základní",J213,0)</f>
        <v>0</v>
      </c>
      <c r="BF213" s="231">
        <f>IF(N213="snížená",J213,0)</f>
        <v>0</v>
      </c>
      <c r="BG213" s="231">
        <f>IF(N213="zákl. přenesená",J213,0)</f>
        <v>0</v>
      </c>
      <c r="BH213" s="231">
        <f>IF(N213="sníž. přenesená",J213,0)</f>
        <v>0</v>
      </c>
      <c r="BI213" s="231">
        <f>IF(N213="nulová",J213,0)</f>
        <v>0</v>
      </c>
      <c r="BJ213" s="23" t="s">
        <v>79</v>
      </c>
      <c r="BK213" s="231">
        <f>ROUND(I213*H213,2)</f>
        <v>0</v>
      </c>
      <c r="BL213" s="23" t="s">
        <v>175</v>
      </c>
      <c r="BM213" s="23" t="s">
        <v>1649</v>
      </c>
    </row>
    <row r="214" s="1" customFormat="1" ht="38.25" customHeight="1">
      <c r="B214" s="45"/>
      <c r="C214" s="220" t="s">
        <v>653</v>
      </c>
      <c r="D214" s="220" t="s">
        <v>170</v>
      </c>
      <c r="E214" s="221" t="s">
        <v>1650</v>
      </c>
      <c r="F214" s="222" t="s">
        <v>1651</v>
      </c>
      <c r="G214" s="223" t="s">
        <v>466</v>
      </c>
      <c r="H214" s="224">
        <v>4</v>
      </c>
      <c r="I214" s="225"/>
      <c r="J214" s="226">
        <f>ROUND(I214*H214,2)</f>
        <v>0</v>
      </c>
      <c r="K214" s="222" t="s">
        <v>174</v>
      </c>
      <c r="L214" s="71"/>
      <c r="M214" s="227" t="s">
        <v>21</v>
      </c>
      <c r="N214" s="228" t="s">
        <v>42</v>
      </c>
      <c r="O214" s="46"/>
      <c r="P214" s="229">
        <f>O214*H214</f>
        <v>0</v>
      </c>
      <c r="Q214" s="229">
        <v>0.021350000000000001</v>
      </c>
      <c r="R214" s="229">
        <f>Q214*H214</f>
        <v>0.085400000000000004</v>
      </c>
      <c r="S214" s="229">
        <v>0</v>
      </c>
      <c r="T214" s="230">
        <f>S214*H214</f>
        <v>0</v>
      </c>
      <c r="AR214" s="23" t="s">
        <v>175</v>
      </c>
      <c r="AT214" s="23" t="s">
        <v>170</v>
      </c>
      <c r="AU214" s="23" t="s">
        <v>81</v>
      </c>
      <c r="AY214" s="23" t="s">
        <v>168</v>
      </c>
      <c r="BE214" s="231">
        <f>IF(N214="základní",J214,0)</f>
        <v>0</v>
      </c>
      <c r="BF214" s="231">
        <f>IF(N214="snížená",J214,0)</f>
        <v>0</v>
      </c>
      <c r="BG214" s="231">
        <f>IF(N214="zákl. přenesená",J214,0)</f>
        <v>0</v>
      </c>
      <c r="BH214" s="231">
        <f>IF(N214="sníž. přenesená",J214,0)</f>
        <v>0</v>
      </c>
      <c r="BI214" s="231">
        <f>IF(N214="nulová",J214,0)</f>
        <v>0</v>
      </c>
      <c r="BJ214" s="23" t="s">
        <v>79</v>
      </c>
      <c r="BK214" s="231">
        <f>ROUND(I214*H214,2)</f>
        <v>0</v>
      </c>
      <c r="BL214" s="23" t="s">
        <v>175</v>
      </c>
      <c r="BM214" s="23" t="s">
        <v>1652</v>
      </c>
    </row>
    <row r="215" s="1" customFormat="1" ht="38.25" customHeight="1">
      <c r="B215" s="45"/>
      <c r="C215" s="220" t="s">
        <v>658</v>
      </c>
      <c r="D215" s="220" t="s">
        <v>170</v>
      </c>
      <c r="E215" s="221" t="s">
        <v>1653</v>
      </c>
      <c r="F215" s="222" t="s">
        <v>1654</v>
      </c>
      <c r="G215" s="223" t="s">
        <v>466</v>
      </c>
      <c r="H215" s="224">
        <v>5</v>
      </c>
      <c r="I215" s="225"/>
      <c r="J215" s="226">
        <f>ROUND(I215*H215,2)</f>
        <v>0</v>
      </c>
      <c r="K215" s="222" t="s">
        <v>174</v>
      </c>
      <c r="L215" s="71"/>
      <c r="M215" s="227" t="s">
        <v>21</v>
      </c>
      <c r="N215" s="228" t="s">
        <v>42</v>
      </c>
      <c r="O215" s="46"/>
      <c r="P215" s="229">
        <f>O215*H215</f>
        <v>0</v>
      </c>
      <c r="Q215" s="229">
        <v>0.02989</v>
      </c>
      <c r="R215" s="229">
        <f>Q215*H215</f>
        <v>0.14945</v>
      </c>
      <c r="S215" s="229">
        <v>0</v>
      </c>
      <c r="T215" s="230">
        <f>S215*H215</f>
        <v>0</v>
      </c>
      <c r="AR215" s="23" t="s">
        <v>175</v>
      </c>
      <c r="AT215" s="23" t="s">
        <v>170</v>
      </c>
      <c r="AU215" s="23" t="s">
        <v>81</v>
      </c>
      <c r="AY215" s="23" t="s">
        <v>168</v>
      </c>
      <c r="BE215" s="231">
        <f>IF(N215="základní",J215,0)</f>
        <v>0</v>
      </c>
      <c r="BF215" s="231">
        <f>IF(N215="snížená",J215,0)</f>
        <v>0</v>
      </c>
      <c r="BG215" s="231">
        <f>IF(N215="zákl. přenesená",J215,0)</f>
        <v>0</v>
      </c>
      <c r="BH215" s="231">
        <f>IF(N215="sníž. přenesená",J215,0)</f>
        <v>0</v>
      </c>
      <c r="BI215" s="231">
        <f>IF(N215="nulová",J215,0)</f>
        <v>0</v>
      </c>
      <c r="BJ215" s="23" t="s">
        <v>79</v>
      </c>
      <c r="BK215" s="231">
        <f>ROUND(I215*H215,2)</f>
        <v>0</v>
      </c>
      <c r="BL215" s="23" t="s">
        <v>175</v>
      </c>
      <c r="BM215" s="23" t="s">
        <v>1655</v>
      </c>
    </row>
    <row r="216" s="1" customFormat="1" ht="25.5" customHeight="1">
      <c r="B216" s="45"/>
      <c r="C216" s="220" t="s">
        <v>664</v>
      </c>
      <c r="D216" s="220" t="s">
        <v>170</v>
      </c>
      <c r="E216" s="221" t="s">
        <v>1656</v>
      </c>
      <c r="F216" s="222" t="s">
        <v>1657</v>
      </c>
      <c r="G216" s="223" t="s">
        <v>780</v>
      </c>
      <c r="H216" s="224">
        <v>1</v>
      </c>
      <c r="I216" s="225"/>
      <c r="J216" s="226">
        <f>ROUND(I216*H216,2)</f>
        <v>0</v>
      </c>
      <c r="K216" s="222" t="s">
        <v>21</v>
      </c>
      <c r="L216" s="71"/>
      <c r="M216" s="227" t="s">
        <v>21</v>
      </c>
      <c r="N216" s="228" t="s">
        <v>42</v>
      </c>
      <c r="O216" s="46"/>
      <c r="P216" s="229">
        <f>O216*H216</f>
        <v>0</v>
      </c>
      <c r="Q216" s="229">
        <v>0.032030000000000003</v>
      </c>
      <c r="R216" s="229">
        <f>Q216*H216</f>
        <v>0.032030000000000003</v>
      </c>
      <c r="S216" s="229">
        <v>0</v>
      </c>
      <c r="T216" s="230">
        <f>S216*H216</f>
        <v>0</v>
      </c>
      <c r="AR216" s="23" t="s">
        <v>175</v>
      </c>
      <c r="AT216" s="23" t="s">
        <v>170</v>
      </c>
      <c r="AU216" s="23" t="s">
        <v>81</v>
      </c>
      <c r="AY216" s="23" t="s">
        <v>168</v>
      </c>
      <c r="BE216" s="231">
        <f>IF(N216="základní",J216,0)</f>
        <v>0</v>
      </c>
      <c r="BF216" s="231">
        <f>IF(N216="snížená",J216,0)</f>
        <v>0</v>
      </c>
      <c r="BG216" s="231">
        <f>IF(N216="zákl. přenesená",J216,0)</f>
        <v>0</v>
      </c>
      <c r="BH216" s="231">
        <f>IF(N216="sníž. přenesená",J216,0)</f>
        <v>0</v>
      </c>
      <c r="BI216" s="231">
        <f>IF(N216="nulová",J216,0)</f>
        <v>0</v>
      </c>
      <c r="BJ216" s="23" t="s">
        <v>79</v>
      </c>
      <c r="BK216" s="231">
        <f>ROUND(I216*H216,2)</f>
        <v>0</v>
      </c>
      <c r="BL216" s="23" t="s">
        <v>175</v>
      </c>
      <c r="BM216" s="23" t="s">
        <v>1658</v>
      </c>
    </row>
    <row r="217" s="1" customFormat="1" ht="16.5" customHeight="1">
      <c r="B217" s="45"/>
      <c r="C217" s="257" t="s">
        <v>668</v>
      </c>
      <c r="D217" s="257" t="s">
        <v>259</v>
      </c>
      <c r="E217" s="258" t="s">
        <v>1659</v>
      </c>
      <c r="F217" s="259" t="s">
        <v>1660</v>
      </c>
      <c r="G217" s="260" t="s">
        <v>780</v>
      </c>
      <c r="H217" s="261">
        <v>1</v>
      </c>
      <c r="I217" s="262"/>
      <c r="J217" s="263">
        <f>ROUND(I217*H217,2)</f>
        <v>0</v>
      </c>
      <c r="K217" s="259" t="s">
        <v>21</v>
      </c>
      <c r="L217" s="264"/>
      <c r="M217" s="265" t="s">
        <v>21</v>
      </c>
      <c r="N217" s="266" t="s">
        <v>42</v>
      </c>
      <c r="O217" s="46"/>
      <c r="P217" s="229">
        <f>O217*H217</f>
        <v>0</v>
      </c>
      <c r="Q217" s="229">
        <v>0</v>
      </c>
      <c r="R217" s="229">
        <f>Q217*H217</f>
        <v>0</v>
      </c>
      <c r="S217" s="229">
        <v>0</v>
      </c>
      <c r="T217" s="230">
        <f>S217*H217</f>
        <v>0</v>
      </c>
      <c r="AR217" s="23" t="s">
        <v>208</v>
      </c>
      <c r="AT217" s="23" t="s">
        <v>259</v>
      </c>
      <c r="AU217" s="23" t="s">
        <v>81</v>
      </c>
      <c r="AY217" s="23" t="s">
        <v>168</v>
      </c>
      <c r="BE217" s="231">
        <f>IF(N217="základní",J217,0)</f>
        <v>0</v>
      </c>
      <c r="BF217" s="231">
        <f>IF(N217="snížená",J217,0)</f>
        <v>0</v>
      </c>
      <c r="BG217" s="231">
        <f>IF(N217="zákl. přenesená",J217,0)</f>
        <v>0</v>
      </c>
      <c r="BH217" s="231">
        <f>IF(N217="sníž. přenesená",J217,0)</f>
        <v>0</v>
      </c>
      <c r="BI217" s="231">
        <f>IF(N217="nulová",J217,0)</f>
        <v>0</v>
      </c>
      <c r="BJ217" s="23" t="s">
        <v>79</v>
      </c>
      <c r="BK217" s="231">
        <f>ROUND(I217*H217,2)</f>
        <v>0</v>
      </c>
      <c r="BL217" s="23" t="s">
        <v>175</v>
      </c>
      <c r="BM217" s="23" t="s">
        <v>1661</v>
      </c>
    </row>
    <row r="218" s="1" customFormat="1" ht="25.5" customHeight="1">
      <c r="B218" s="45"/>
      <c r="C218" s="220" t="s">
        <v>672</v>
      </c>
      <c r="D218" s="220" t="s">
        <v>170</v>
      </c>
      <c r="E218" s="221" t="s">
        <v>1662</v>
      </c>
      <c r="F218" s="222" t="s">
        <v>1663</v>
      </c>
      <c r="G218" s="223" t="s">
        <v>466</v>
      </c>
      <c r="H218" s="224">
        <v>2</v>
      </c>
      <c r="I218" s="225"/>
      <c r="J218" s="226">
        <f>ROUND(I218*H218,2)</f>
        <v>0</v>
      </c>
      <c r="K218" s="222" t="s">
        <v>174</v>
      </c>
      <c r="L218" s="71"/>
      <c r="M218" s="227" t="s">
        <v>21</v>
      </c>
      <c r="N218" s="228" t="s">
        <v>42</v>
      </c>
      <c r="O218" s="46"/>
      <c r="P218" s="229">
        <f>O218*H218</f>
        <v>0</v>
      </c>
      <c r="Q218" s="229">
        <v>0</v>
      </c>
      <c r="R218" s="229">
        <f>Q218*H218</f>
        <v>0</v>
      </c>
      <c r="S218" s="229">
        <v>0</v>
      </c>
      <c r="T218" s="230">
        <f>S218*H218</f>
        <v>0</v>
      </c>
      <c r="AR218" s="23" t="s">
        <v>175</v>
      </c>
      <c r="AT218" s="23" t="s">
        <v>170</v>
      </c>
      <c r="AU218" s="23" t="s">
        <v>81</v>
      </c>
      <c r="AY218" s="23" t="s">
        <v>168</v>
      </c>
      <c r="BE218" s="231">
        <f>IF(N218="základní",J218,0)</f>
        <v>0</v>
      </c>
      <c r="BF218" s="231">
        <f>IF(N218="snížená",J218,0)</f>
        <v>0</v>
      </c>
      <c r="BG218" s="231">
        <f>IF(N218="zákl. přenesená",J218,0)</f>
        <v>0</v>
      </c>
      <c r="BH218" s="231">
        <f>IF(N218="sníž. přenesená",J218,0)</f>
        <v>0</v>
      </c>
      <c r="BI218" s="231">
        <f>IF(N218="nulová",J218,0)</f>
        <v>0</v>
      </c>
      <c r="BJ218" s="23" t="s">
        <v>79</v>
      </c>
      <c r="BK218" s="231">
        <f>ROUND(I218*H218,2)</f>
        <v>0</v>
      </c>
      <c r="BL218" s="23" t="s">
        <v>175</v>
      </c>
      <c r="BM218" s="23" t="s">
        <v>1664</v>
      </c>
    </row>
    <row r="219" s="1" customFormat="1">
      <c r="B219" s="45"/>
      <c r="C219" s="73"/>
      <c r="D219" s="232" t="s">
        <v>177</v>
      </c>
      <c r="E219" s="73"/>
      <c r="F219" s="233" t="s">
        <v>1665</v>
      </c>
      <c r="G219" s="73"/>
      <c r="H219" s="73"/>
      <c r="I219" s="190"/>
      <c r="J219" s="73"/>
      <c r="K219" s="73"/>
      <c r="L219" s="71"/>
      <c r="M219" s="234"/>
      <c r="N219" s="46"/>
      <c r="O219" s="46"/>
      <c r="P219" s="46"/>
      <c r="Q219" s="46"/>
      <c r="R219" s="46"/>
      <c r="S219" s="46"/>
      <c r="T219" s="94"/>
      <c r="AT219" s="23" t="s">
        <v>177</v>
      </c>
      <c r="AU219" s="23" t="s">
        <v>81</v>
      </c>
    </row>
    <row r="220" s="1" customFormat="1" ht="25.5" customHeight="1">
      <c r="B220" s="45"/>
      <c r="C220" s="220" t="s">
        <v>679</v>
      </c>
      <c r="D220" s="220" t="s">
        <v>170</v>
      </c>
      <c r="E220" s="221" t="s">
        <v>1666</v>
      </c>
      <c r="F220" s="222" t="s">
        <v>1667</v>
      </c>
      <c r="G220" s="223" t="s">
        <v>466</v>
      </c>
      <c r="H220" s="224">
        <v>1</v>
      </c>
      <c r="I220" s="225"/>
      <c r="J220" s="226">
        <f>ROUND(I220*H220,2)</f>
        <v>0</v>
      </c>
      <c r="K220" s="222" t="s">
        <v>174</v>
      </c>
      <c r="L220" s="71"/>
      <c r="M220" s="227" t="s">
        <v>21</v>
      </c>
      <c r="N220" s="228" t="s">
        <v>42</v>
      </c>
      <c r="O220" s="46"/>
      <c r="P220" s="229">
        <f>O220*H220</f>
        <v>0</v>
      </c>
      <c r="Q220" s="229">
        <v>0</v>
      </c>
      <c r="R220" s="229">
        <f>Q220*H220</f>
        <v>0</v>
      </c>
      <c r="S220" s="229">
        <v>0</v>
      </c>
      <c r="T220" s="230">
        <f>S220*H220</f>
        <v>0</v>
      </c>
      <c r="AR220" s="23" t="s">
        <v>175</v>
      </c>
      <c r="AT220" s="23" t="s">
        <v>170</v>
      </c>
      <c r="AU220" s="23" t="s">
        <v>81</v>
      </c>
      <c r="AY220" s="23" t="s">
        <v>168</v>
      </c>
      <c r="BE220" s="231">
        <f>IF(N220="základní",J220,0)</f>
        <v>0</v>
      </c>
      <c r="BF220" s="231">
        <f>IF(N220="snížená",J220,0)</f>
        <v>0</v>
      </c>
      <c r="BG220" s="231">
        <f>IF(N220="zákl. přenesená",J220,0)</f>
        <v>0</v>
      </c>
      <c r="BH220" s="231">
        <f>IF(N220="sníž. přenesená",J220,0)</f>
        <v>0</v>
      </c>
      <c r="BI220" s="231">
        <f>IF(N220="nulová",J220,0)</f>
        <v>0</v>
      </c>
      <c r="BJ220" s="23" t="s">
        <v>79</v>
      </c>
      <c r="BK220" s="231">
        <f>ROUND(I220*H220,2)</f>
        <v>0</v>
      </c>
      <c r="BL220" s="23" t="s">
        <v>175</v>
      </c>
      <c r="BM220" s="23" t="s">
        <v>1668</v>
      </c>
    </row>
    <row r="221" s="1" customFormat="1">
      <c r="B221" s="45"/>
      <c r="C221" s="73"/>
      <c r="D221" s="232" t="s">
        <v>177</v>
      </c>
      <c r="E221" s="73"/>
      <c r="F221" s="233" t="s">
        <v>1665</v>
      </c>
      <c r="G221" s="73"/>
      <c r="H221" s="73"/>
      <c r="I221" s="190"/>
      <c r="J221" s="73"/>
      <c r="K221" s="73"/>
      <c r="L221" s="71"/>
      <c r="M221" s="234"/>
      <c r="N221" s="46"/>
      <c r="O221" s="46"/>
      <c r="P221" s="46"/>
      <c r="Q221" s="46"/>
      <c r="R221" s="46"/>
      <c r="S221" s="46"/>
      <c r="T221" s="94"/>
      <c r="AT221" s="23" t="s">
        <v>177</v>
      </c>
      <c r="AU221" s="23" t="s">
        <v>81</v>
      </c>
    </row>
    <row r="222" s="1" customFormat="1" ht="25.5" customHeight="1">
      <c r="B222" s="45"/>
      <c r="C222" s="220" t="s">
        <v>684</v>
      </c>
      <c r="D222" s="220" t="s">
        <v>170</v>
      </c>
      <c r="E222" s="221" t="s">
        <v>1669</v>
      </c>
      <c r="F222" s="222" t="s">
        <v>1670</v>
      </c>
      <c r="G222" s="223" t="s">
        <v>466</v>
      </c>
      <c r="H222" s="224">
        <v>1</v>
      </c>
      <c r="I222" s="225"/>
      <c r="J222" s="226">
        <f>ROUND(I222*H222,2)</f>
        <v>0</v>
      </c>
      <c r="K222" s="222" t="s">
        <v>174</v>
      </c>
      <c r="L222" s="71"/>
      <c r="M222" s="227" t="s">
        <v>21</v>
      </c>
      <c r="N222" s="228" t="s">
        <v>42</v>
      </c>
      <c r="O222" s="46"/>
      <c r="P222" s="229">
        <f>O222*H222</f>
        <v>0</v>
      </c>
      <c r="Q222" s="229">
        <v>0</v>
      </c>
      <c r="R222" s="229">
        <f>Q222*H222</f>
        <v>0</v>
      </c>
      <c r="S222" s="229">
        <v>0</v>
      </c>
      <c r="T222" s="230">
        <f>S222*H222</f>
        <v>0</v>
      </c>
      <c r="AR222" s="23" t="s">
        <v>175</v>
      </c>
      <c r="AT222" s="23" t="s">
        <v>170</v>
      </c>
      <c r="AU222" s="23" t="s">
        <v>81</v>
      </c>
      <c r="AY222" s="23" t="s">
        <v>168</v>
      </c>
      <c r="BE222" s="231">
        <f>IF(N222="základní",J222,0)</f>
        <v>0</v>
      </c>
      <c r="BF222" s="231">
        <f>IF(N222="snížená",J222,0)</f>
        <v>0</v>
      </c>
      <c r="BG222" s="231">
        <f>IF(N222="zákl. přenesená",J222,0)</f>
        <v>0</v>
      </c>
      <c r="BH222" s="231">
        <f>IF(N222="sníž. přenesená",J222,0)</f>
        <v>0</v>
      </c>
      <c r="BI222" s="231">
        <f>IF(N222="nulová",J222,0)</f>
        <v>0</v>
      </c>
      <c r="BJ222" s="23" t="s">
        <v>79</v>
      </c>
      <c r="BK222" s="231">
        <f>ROUND(I222*H222,2)</f>
        <v>0</v>
      </c>
      <c r="BL222" s="23" t="s">
        <v>175</v>
      </c>
      <c r="BM222" s="23" t="s">
        <v>1671</v>
      </c>
    </row>
    <row r="223" s="1" customFormat="1">
      <c r="B223" s="45"/>
      <c r="C223" s="73"/>
      <c r="D223" s="232" t="s">
        <v>177</v>
      </c>
      <c r="E223" s="73"/>
      <c r="F223" s="233" t="s">
        <v>1665</v>
      </c>
      <c r="G223" s="73"/>
      <c r="H223" s="73"/>
      <c r="I223" s="190"/>
      <c r="J223" s="73"/>
      <c r="K223" s="73"/>
      <c r="L223" s="71"/>
      <c r="M223" s="234"/>
      <c r="N223" s="46"/>
      <c r="O223" s="46"/>
      <c r="P223" s="46"/>
      <c r="Q223" s="46"/>
      <c r="R223" s="46"/>
      <c r="S223" s="46"/>
      <c r="T223" s="94"/>
      <c r="AT223" s="23" t="s">
        <v>177</v>
      </c>
      <c r="AU223" s="23" t="s">
        <v>81</v>
      </c>
    </row>
    <row r="224" s="1" customFormat="1" ht="25.5" customHeight="1">
      <c r="B224" s="45"/>
      <c r="C224" s="220" t="s">
        <v>688</v>
      </c>
      <c r="D224" s="220" t="s">
        <v>170</v>
      </c>
      <c r="E224" s="221" t="s">
        <v>1672</v>
      </c>
      <c r="F224" s="222" t="s">
        <v>1673</v>
      </c>
      <c r="G224" s="223" t="s">
        <v>466</v>
      </c>
      <c r="H224" s="224">
        <v>1</v>
      </c>
      <c r="I224" s="225"/>
      <c r="J224" s="226">
        <f>ROUND(I224*H224,2)</f>
        <v>0</v>
      </c>
      <c r="K224" s="222" t="s">
        <v>174</v>
      </c>
      <c r="L224" s="71"/>
      <c r="M224" s="227" t="s">
        <v>21</v>
      </c>
      <c r="N224" s="228" t="s">
        <v>42</v>
      </c>
      <c r="O224" s="46"/>
      <c r="P224" s="229">
        <f>O224*H224</f>
        <v>0</v>
      </c>
      <c r="Q224" s="229">
        <v>0</v>
      </c>
      <c r="R224" s="229">
        <f>Q224*H224</f>
        <v>0</v>
      </c>
      <c r="S224" s="229">
        <v>0</v>
      </c>
      <c r="T224" s="230">
        <f>S224*H224</f>
        <v>0</v>
      </c>
      <c r="AR224" s="23" t="s">
        <v>175</v>
      </c>
      <c r="AT224" s="23" t="s">
        <v>170</v>
      </c>
      <c r="AU224" s="23" t="s">
        <v>81</v>
      </c>
      <c r="AY224" s="23" t="s">
        <v>168</v>
      </c>
      <c r="BE224" s="231">
        <f>IF(N224="základní",J224,0)</f>
        <v>0</v>
      </c>
      <c r="BF224" s="231">
        <f>IF(N224="snížená",J224,0)</f>
        <v>0</v>
      </c>
      <c r="BG224" s="231">
        <f>IF(N224="zákl. přenesená",J224,0)</f>
        <v>0</v>
      </c>
      <c r="BH224" s="231">
        <f>IF(N224="sníž. přenesená",J224,0)</f>
        <v>0</v>
      </c>
      <c r="BI224" s="231">
        <f>IF(N224="nulová",J224,0)</f>
        <v>0</v>
      </c>
      <c r="BJ224" s="23" t="s">
        <v>79</v>
      </c>
      <c r="BK224" s="231">
        <f>ROUND(I224*H224,2)</f>
        <v>0</v>
      </c>
      <c r="BL224" s="23" t="s">
        <v>175</v>
      </c>
      <c r="BM224" s="23" t="s">
        <v>1674</v>
      </c>
    </row>
    <row r="225" s="1" customFormat="1">
      <c r="B225" s="45"/>
      <c r="C225" s="73"/>
      <c r="D225" s="232" t="s">
        <v>177</v>
      </c>
      <c r="E225" s="73"/>
      <c r="F225" s="233" t="s">
        <v>1665</v>
      </c>
      <c r="G225" s="73"/>
      <c r="H225" s="73"/>
      <c r="I225" s="190"/>
      <c r="J225" s="73"/>
      <c r="K225" s="73"/>
      <c r="L225" s="71"/>
      <c r="M225" s="234"/>
      <c r="N225" s="46"/>
      <c r="O225" s="46"/>
      <c r="P225" s="46"/>
      <c r="Q225" s="46"/>
      <c r="R225" s="46"/>
      <c r="S225" s="46"/>
      <c r="T225" s="94"/>
      <c r="AT225" s="23" t="s">
        <v>177</v>
      </c>
      <c r="AU225" s="23" t="s">
        <v>81</v>
      </c>
    </row>
    <row r="226" s="1" customFormat="1" ht="25.5" customHeight="1">
      <c r="B226" s="45"/>
      <c r="C226" s="220" t="s">
        <v>692</v>
      </c>
      <c r="D226" s="220" t="s">
        <v>170</v>
      </c>
      <c r="E226" s="221" t="s">
        <v>1675</v>
      </c>
      <c r="F226" s="222" t="s">
        <v>1676</v>
      </c>
      <c r="G226" s="223" t="s">
        <v>466</v>
      </c>
      <c r="H226" s="224">
        <v>1</v>
      </c>
      <c r="I226" s="225"/>
      <c r="J226" s="226">
        <f>ROUND(I226*H226,2)</f>
        <v>0</v>
      </c>
      <c r="K226" s="222" t="s">
        <v>174</v>
      </c>
      <c r="L226" s="71"/>
      <c r="M226" s="227" t="s">
        <v>21</v>
      </c>
      <c r="N226" s="228" t="s">
        <v>42</v>
      </c>
      <c r="O226" s="46"/>
      <c r="P226" s="229">
        <f>O226*H226</f>
        <v>0</v>
      </c>
      <c r="Q226" s="229">
        <v>0</v>
      </c>
      <c r="R226" s="229">
        <f>Q226*H226</f>
        <v>0</v>
      </c>
      <c r="S226" s="229">
        <v>0</v>
      </c>
      <c r="T226" s="230">
        <f>S226*H226</f>
        <v>0</v>
      </c>
      <c r="AR226" s="23" t="s">
        <v>175</v>
      </c>
      <c r="AT226" s="23" t="s">
        <v>170</v>
      </c>
      <c r="AU226" s="23" t="s">
        <v>81</v>
      </c>
      <c r="AY226" s="23" t="s">
        <v>168</v>
      </c>
      <c r="BE226" s="231">
        <f>IF(N226="základní",J226,0)</f>
        <v>0</v>
      </c>
      <c r="BF226" s="231">
        <f>IF(N226="snížená",J226,0)</f>
        <v>0</v>
      </c>
      <c r="BG226" s="231">
        <f>IF(N226="zákl. přenesená",J226,0)</f>
        <v>0</v>
      </c>
      <c r="BH226" s="231">
        <f>IF(N226="sníž. přenesená",J226,0)</f>
        <v>0</v>
      </c>
      <c r="BI226" s="231">
        <f>IF(N226="nulová",J226,0)</f>
        <v>0</v>
      </c>
      <c r="BJ226" s="23" t="s">
        <v>79</v>
      </c>
      <c r="BK226" s="231">
        <f>ROUND(I226*H226,2)</f>
        <v>0</v>
      </c>
      <c r="BL226" s="23" t="s">
        <v>175</v>
      </c>
      <c r="BM226" s="23" t="s">
        <v>1677</v>
      </c>
    </row>
    <row r="227" s="1" customFormat="1">
      <c r="B227" s="45"/>
      <c r="C227" s="73"/>
      <c r="D227" s="232" t="s">
        <v>177</v>
      </c>
      <c r="E227" s="73"/>
      <c r="F227" s="233" t="s">
        <v>1665</v>
      </c>
      <c r="G227" s="73"/>
      <c r="H227" s="73"/>
      <c r="I227" s="190"/>
      <c r="J227" s="73"/>
      <c r="K227" s="73"/>
      <c r="L227" s="71"/>
      <c r="M227" s="234"/>
      <c r="N227" s="46"/>
      <c r="O227" s="46"/>
      <c r="P227" s="46"/>
      <c r="Q227" s="46"/>
      <c r="R227" s="46"/>
      <c r="S227" s="46"/>
      <c r="T227" s="94"/>
      <c r="AT227" s="23" t="s">
        <v>177</v>
      </c>
      <c r="AU227" s="23" t="s">
        <v>81</v>
      </c>
    </row>
    <row r="228" s="1" customFormat="1" ht="25.5" customHeight="1">
      <c r="B228" s="45"/>
      <c r="C228" s="220" t="s">
        <v>697</v>
      </c>
      <c r="D228" s="220" t="s">
        <v>170</v>
      </c>
      <c r="E228" s="221" t="s">
        <v>1678</v>
      </c>
      <c r="F228" s="222" t="s">
        <v>1679</v>
      </c>
      <c r="G228" s="223" t="s">
        <v>466</v>
      </c>
      <c r="H228" s="224">
        <v>24</v>
      </c>
      <c r="I228" s="225"/>
      <c r="J228" s="226">
        <f>ROUND(I228*H228,2)</f>
        <v>0</v>
      </c>
      <c r="K228" s="222" t="s">
        <v>174</v>
      </c>
      <c r="L228" s="71"/>
      <c r="M228" s="227" t="s">
        <v>21</v>
      </c>
      <c r="N228" s="228" t="s">
        <v>42</v>
      </c>
      <c r="O228" s="46"/>
      <c r="P228" s="229">
        <f>O228*H228</f>
        <v>0</v>
      </c>
      <c r="Q228" s="229">
        <v>0</v>
      </c>
      <c r="R228" s="229">
        <f>Q228*H228</f>
        <v>0</v>
      </c>
      <c r="S228" s="229">
        <v>0</v>
      </c>
      <c r="T228" s="230">
        <f>S228*H228</f>
        <v>0</v>
      </c>
      <c r="AR228" s="23" t="s">
        <v>175</v>
      </c>
      <c r="AT228" s="23" t="s">
        <v>170</v>
      </c>
      <c r="AU228" s="23" t="s">
        <v>81</v>
      </c>
      <c r="AY228" s="23" t="s">
        <v>168</v>
      </c>
      <c r="BE228" s="231">
        <f>IF(N228="základní",J228,0)</f>
        <v>0</v>
      </c>
      <c r="BF228" s="231">
        <f>IF(N228="snížená",J228,0)</f>
        <v>0</v>
      </c>
      <c r="BG228" s="231">
        <f>IF(N228="zákl. přenesená",J228,0)</f>
        <v>0</v>
      </c>
      <c r="BH228" s="231">
        <f>IF(N228="sníž. přenesená",J228,0)</f>
        <v>0</v>
      </c>
      <c r="BI228" s="231">
        <f>IF(N228="nulová",J228,0)</f>
        <v>0</v>
      </c>
      <c r="BJ228" s="23" t="s">
        <v>79</v>
      </c>
      <c r="BK228" s="231">
        <f>ROUND(I228*H228,2)</f>
        <v>0</v>
      </c>
      <c r="BL228" s="23" t="s">
        <v>175</v>
      </c>
      <c r="BM228" s="23" t="s">
        <v>1680</v>
      </c>
    </row>
    <row r="229" s="1" customFormat="1">
      <c r="B229" s="45"/>
      <c r="C229" s="73"/>
      <c r="D229" s="232" t="s">
        <v>177</v>
      </c>
      <c r="E229" s="73"/>
      <c r="F229" s="233" t="s">
        <v>1665</v>
      </c>
      <c r="G229" s="73"/>
      <c r="H229" s="73"/>
      <c r="I229" s="190"/>
      <c r="J229" s="73"/>
      <c r="K229" s="73"/>
      <c r="L229" s="71"/>
      <c r="M229" s="234"/>
      <c r="N229" s="46"/>
      <c r="O229" s="46"/>
      <c r="P229" s="46"/>
      <c r="Q229" s="46"/>
      <c r="R229" s="46"/>
      <c r="S229" s="46"/>
      <c r="T229" s="94"/>
      <c r="AT229" s="23" t="s">
        <v>177</v>
      </c>
      <c r="AU229" s="23" t="s">
        <v>81</v>
      </c>
    </row>
    <row r="230" s="1" customFormat="1" ht="25.5" customHeight="1">
      <c r="B230" s="45"/>
      <c r="C230" s="257" t="s">
        <v>701</v>
      </c>
      <c r="D230" s="257" t="s">
        <v>259</v>
      </c>
      <c r="E230" s="258" t="s">
        <v>1681</v>
      </c>
      <c r="F230" s="259" t="s">
        <v>1682</v>
      </c>
      <c r="G230" s="260" t="s">
        <v>205</v>
      </c>
      <c r="H230" s="261">
        <v>47.200000000000003</v>
      </c>
      <c r="I230" s="262"/>
      <c r="J230" s="263">
        <f>ROUND(I230*H230,2)</f>
        <v>0</v>
      </c>
      <c r="K230" s="259" t="s">
        <v>21</v>
      </c>
      <c r="L230" s="264"/>
      <c r="M230" s="265" t="s">
        <v>21</v>
      </c>
      <c r="N230" s="266" t="s">
        <v>42</v>
      </c>
      <c r="O230" s="46"/>
      <c r="P230" s="229">
        <f>O230*H230</f>
        <v>0</v>
      </c>
      <c r="Q230" s="229">
        <v>0</v>
      </c>
      <c r="R230" s="229">
        <f>Q230*H230</f>
        <v>0</v>
      </c>
      <c r="S230" s="229">
        <v>0</v>
      </c>
      <c r="T230" s="230">
        <f>S230*H230</f>
        <v>0</v>
      </c>
      <c r="AR230" s="23" t="s">
        <v>208</v>
      </c>
      <c r="AT230" s="23" t="s">
        <v>259</v>
      </c>
      <c r="AU230" s="23" t="s">
        <v>81</v>
      </c>
      <c r="AY230" s="23" t="s">
        <v>168</v>
      </c>
      <c r="BE230" s="231">
        <f>IF(N230="základní",J230,0)</f>
        <v>0</v>
      </c>
      <c r="BF230" s="231">
        <f>IF(N230="snížená",J230,0)</f>
        <v>0</v>
      </c>
      <c r="BG230" s="231">
        <f>IF(N230="zákl. přenesená",J230,0)</f>
        <v>0</v>
      </c>
      <c r="BH230" s="231">
        <f>IF(N230="sníž. přenesená",J230,0)</f>
        <v>0</v>
      </c>
      <c r="BI230" s="231">
        <f>IF(N230="nulová",J230,0)</f>
        <v>0</v>
      </c>
      <c r="BJ230" s="23" t="s">
        <v>79</v>
      </c>
      <c r="BK230" s="231">
        <f>ROUND(I230*H230,2)</f>
        <v>0</v>
      </c>
      <c r="BL230" s="23" t="s">
        <v>175</v>
      </c>
      <c r="BM230" s="23" t="s">
        <v>1683</v>
      </c>
    </row>
    <row r="231" s="11" customFormat="1">
      <c r="B231" s="235"/>
      <c r="C231" s="236"/>
      <c r="D231" s="232" t="s">
        <v>182</v>
      </c>
      <c r="E231" s="237" t="s">
        <v>21</v>
      </c>
      <c r="F231" s="238" t="s">
        <v>1684</v>
      </c>
      <c r="G231" s="236"/>
      <c r="H231" s="239">
        <v>47.200000000000003</v>
      </c>
      <c r="I231" s="240"/>
      <c r="J231" s="236"/>
      <c r="K231" s="236"/>
      <c r="L231" s="241"/>
      <c r="M231" s="242"/>
      <c r="N231" s="243"/>
      <c r="O231" s="243"/>
      <c r="P231" s="243"/>
      <c r="Q231" s="243"/>
      <c r="R231" s="243"/>
      <c r="S231" s="243"/>
      <c r="T231" s="244"/>
      <c r="AT231" s="245" t="s">
        <v>182</v>
      </c>
      <c r="AU231" s="245" t="s">
        <v>81</v>
      </c>
      <c r="AV231" s="11" t="s">
        <v>81</v>
      </c>
      <c r="AW231" s="11" t="s">
        <v>34</v>
      </c>
      <c r="AX231" s="11" t="s">
        <v>71</v>
      </c>
      <c r="AY231" s="245" t="s">
        <v>168</v>
      </c>
    </row>
    <row r="232" s="12" customFormat="1">
      <c r="B232" s="246"/>
      <c r="C232" s="247"/>
      <c r="D232" s="232" t="s">
        <v>182</v>
      </c>
      <c r="E232" s="248" t="s">
        <v>21</v>
      </c>
      <c r="F232" s="249" t="s">
        <v>184</v>
      </c>
      <c r="G232" s="247"/>
      <c r="H232" s="250">
        <v>47.200000000000003</v>
      </c>
      <c r="I232" s="251"/>
      <c r="J232" s="247"/>
      <c r="K232" s="247"/>
      <c r="L232" s="252"/>
      <c r="M232" s="253"/>
      <c r="N232" s="254"/>
      <c r="O232" s="254"/>
      <c r="P232" s="254"/>
      <c r="Q232" s="254"/>
      <c r="R232" s="254"/>
      <c r="S232" s="254"/>
      <c r="T232" s="255"/>
      <c r="AT232" s="256" t="s">
        <v>182</v>
      </c>
      <c r="AU232" s="256" t="s">
        <v>81</v>
      </c>
      <c r="AV232" s="12" t="s">
        <v>175</v>
      </c>
      <c r="AW232" s="12" t="s">
        <v>34</v>
      </c>
      <c r="AX232" s="12" t="s">
        <v>79</v>
      </c>
      <c r="AY232" s="256" t="s">
        <v>168</v>
      </c>
    </row>
    <row r="233" s="1" customFormat="1" ht="25.5" customHeight="1">
      <c r="B233" s="45"/>
      <c r="C233" s="220" t="s">
        <v>705</v>
      </c>
      <c r="D233" s="220" t="s">
        <v>170</v>
      </c>
      <c r="E233" s="221" t="s">
        <v>1685</v>
      </c>
      <c r="F233" s="222" t="s">
        <v>1686</v>
      </c>
      <c r="G233" s="223" t="s">
        <v>173</v>
      </c>
      <c r="H233" s="224">
        <v>42</v>
      </c>
      <c r="I233" s="225"/>
      <c r="J233" s="226">
        <f>ROUND(I233*H233,2)</f>
        <v>0</v>
      </c>
      <c r="K233" s="222" t="s">
        <v>174</v>
      </c>
      <c r="L233" s="71"/>
      <c r="M233" s="227" t="s">
        <v>21</v>
      </c>
      <c r="N233" s="228" t="s">
        <v>42</v>
      </c>
      <c r="O233" s="46"/>
      <c r="P233" s="229">
        <f>O233*H233</f>
        <v>0</v>
      </c>
      <c r="Q233" s="229">
        <v>0</v>
      </c>
      <c r="R233" s="229">
        <f>Q233*H233</f>
        <v>0</v>
      </c>
      <c r="S233" s="229">
        <v>0</v>
      </c>
      <c r="T233" s="230">
        <f>S233*H233</f>
        <v>0</v>
      </c>
      <c r="AR233" s="23" t="s">
        <v>175</v>
      </c>
      <c r="AT233" s="23" t="s">
        <v>170</v>
      </c>
      <c r="AU233" s="23" t="s">
        <v>81</v>
      </c>
      <c r="AY233" s="23" t="s">
        <v>168</v>
      </c>
      <c r="BE233" s="231">
        <f>IF(N233="základní",J233,0)</f>
        <v>0</v>
      </c>
      <c r="BF233" s="231">
        <f>IF(N233="snížená",J233,0)</f>
        <v>0</v>
      </c>
      <c r="BG233" s="231">
        <f>IF(N233="zákl. přenesená",J233,0)</f>
        <v>0</v>
      </c>
      <c r="BH233" s="231">
        <f>IF(N233="sníž. přenesená",J233,0)</f>
        <v>0</v>
      </c>
      <c r="BI233" s="231">
        <f>IF(N233="nulová",J233,0)</f>
        <v>0</v>
      </c>
      <c r="BJ233" s="23" t="s">
        <v>79</v>
      </c>
      <c r="BK233" s="231">
        <f>ROUND(I233*H233,2)</f>
        <v>0</v>
      </c>
      <c r="BL233" s="23" t="s">
        <v>175</v>
      </c>
      <c r="BM233" s="23" t="s">
        <v>1687</v>
      </c>
    </row>
    <row r="234" s="1" customFormat="1">
      <c r="B234" s="45"/>
      <c r="C234" s="73"/>
      <c r="D234" s="232" t="s">
        <v>177</v>
      </c>
      <c r="E234" s="73"/>
      <c r="F234" s="233" t="s">
        <v>1688</v>
      </c>
      <c r="G234" s="73"/>
      <c r="H234" s="73"/>
      <c r="I234" s="190"/>
      <c r="J234" s="73"/>
      <c r="K234" s="73"/>
      <c r="L234" s="71"/>
      <c r="M234" s="234"/>
      <c r="N234" s="46"/>
      <c r="O234" s="46"/>
      <c r="P234" s="46"/>
      <c r="Q234" s="46"/>
      <c r="R234" s="46"/>
      <c r="S234" s="46"/>
      <c r="T234" s="94"/>
      <c r="AT234" s="23" t="s">
        <v>177</v>
      </c>
      <c r="AU234" s="23" t="s">
        <v>81</v>
      </c>
    </row>
    <row r="235" s="1" customFormat="1" ht="16.5" customHeight="1">
      <c r="B235" s="45"/>
      <c r="C235" s="257" t="s">
        <v>709</v>
      </c>
      <c r="D235" s="257" t="s">
        <v>259</v>
      </c>
      <c r="E235" s="258" t="s">
        <v>1689</v>
      </c>
      <c r="F235" s="259" t="s">
        <v>1690</v>
      </c>
      <c r="G235" s="260" t="s">
        <v>235</v>
      </c>
      <c r="H235" s="261">
        <v>1.2</v>
      </c>
      <c r="I235" s="262"/>
      <c r="J235" s="263">
        <f>ROUND(I235*H235,2)</f>
        <v>0</v>
      </c>
      <c r="K235" s="259" t="s">
        <v>174</v>
      </c>
      <c r="L235" s="264"/>
      <c r="M235" s="265" t="s">
        <v>21</v>
      </c>
      <c r="N235" s="266" t="s">
        <v>42</v>
      </c>
      <c r="O235" s="46"/>
      <c r="P235" s="229">
        <f>O235*H235</f>
        <v>0</v>
      </c>
      <c r="Q235" s="229">
        <v>1</v>
      </c>
      <c r="R235" s="229">
        <f>Q235*H235</f>
        <v>1.2</v>
      </c>
      <c r="S235" s="229">
        <v>0</v>
      </c>
      <c r="T235" s="230">
        <f>S235*H235</f>
        <v>0</v>
      </c>
      <c r="AR235" s="23" t="s">
        <v>208</v>
      </c>
      <c r="AT235" s="23" t="s">
        <v>259</v>
      </c>
      <c r="AU235" s="23" t="s">
        <v>81</v>
      </c>
      <c r="AY235" s="23" t="s">
        <v>168</v>
      </c>
      <c r="BE235" s="231">
        <f>IF(N235="základní",J235,0)</f>
        <v>0</v>
      </c>
      <c r="BF235" s="231">
        <f>IF(N235="snížená",J235,0)</f>
        <v>0</v>
      </c>
      <c r="BG235" s="231">
        <f>IF(N235="zákl. přenesená",J235,0)</f>
        <v>0</v>
      </c>
      <c r="BH235" s="231">
        <f>IF(N235="sníž. přenesená",J235,0)</f>
        <v>0</v>
      </c>
      <c r="BI235" s="231">
        <f>IF(N235="nulová",J235,0)</f>
        <v>0</v>
      </c>
      <c r="BJ235" s="23" t="s">
        <v>79</v>
      </c>
      <c r="BK235" s="231">
        <f>ROUND(I235*H235,2)</f>
        <v>0</v>
      </c>
      <c r="BL235" s="23" t="s">
        <v>175</v>
      </c>
      <c r="BM235" s="23" t="s">
        <v>1691</v>
      </c>
    </row>
    <row r="236" s="11" customFormat="1">
      <c r="B236" s="235"/>
      <c r="C236" s="236"/>
      <c r="D236" s="232" t="s">
        <v>182</v>
      </c>
      <c r="E236" s="236"/>
      <c r="F236" s="238" t="s">
        <v>1692</v>
      </c>
      <c r="G236" s="236"/>
      <c r="H236" s="239">
        <v>1.2</v>
      </c>
      <c r="I236" s="240"/>
      <c r="J236" s="236"/>
      <c r="K236" s="236"/>
      <c r="L236" s="241"/>
      <c r="M236" s="242"/>
      <c r="N236" s="243"/>
      <c r="O236" s="243"/>
      <c r="P236" s="243"/>
      <c r="Q236" s="243"/>
      <c r="R236" s="243"/>
      <c r="S236" s="243"/>
      <c r="T236" s="244"/>
      <c r="AT236" s="245" t="s">
        <v>182</v>
      </c>
      <c r="AU236" s="245" t="s">
        <v>81</v>
      </c>
      <c r="AV236" s="11" t="s">
        <v>81</v>
      </c>
      <c r="AW236" s="11" t="s">
        <v>6</v>
      </c>
      <c r="AX236" s="11" t="s">
        <v>79</v>
      </c>
      <c r="AY236" s="245" t="s">
        <v>168</v>
      </c>
    </row>
    <row r="237" s="1" customFormat="1" ht="25.5" customHeight="1">
      <c r="B237" s="45"/>
      <c r="C237" s="220" t="s">
        <v>716</v>
      </c>
      <c r="D237" s="220" t="s">
        <v>170</v>
      </c>
      <c r="E237" s="221" t="s">
        <v>1693</v>
      </c>
      <c r="F237" s="222" t="s">
        <v>1694</v>
      </c>
      <c r="G237" s="223" t="s">
        <v>173</v>
      </c>
      <c r="H237" s="224">
        <v>86</v>
      </c>
      <c r="I237" s="225"/>
      <c r="J237" s="226">
        <f>ROUND(I237*H237,2)</f>
        <v>0</v>
      </c>
      <c r="K237" s="222" t="s">
        <v>174</v>
      </c>
      <c r="L237" s="71"/>
      <c r="M237" s="227" t="s">
        <v>21</v>
      </c>
      <c r="N237" s="228" t="s">
        <v>42</v>
      </c>
      <c r="O237" s="46"/>
      <c r="P237" s="229">
        <f>O237*H237</f>
        <v>0</v>
      </c>
      <c r="Q237" s="229">
        <v>0</v>
      </c>
      <c r="R237" s="229">
        <f>Q237*H237</f>
        <v>0</v>
      </c>
      <c r="S237" s="229">
        <v>0</v>
      </c>
      <c r="T237" s="230">
        <f>S237*H237</f>
        <v>0</v>
      </c>
      <c r="AR237" s="23" t="s">
        <v>175</v>
      </c>
      <c r="AT237" s="23" t="s">
        <v>170</v>
      </c>
      <c r="AU237" s="23" t="s">
        <v>81</v>
      </c>
      <c r="AY237" s="23" t="s">
        <v>168</v>
      </c>
      <c r="BE237" s="231">
        <f>IF(N237="základní",J237,0)</f>
        <v>0</v>
      </c>
      <c r="BF237" s="231">
        <f>IF(N237="snížená",J237,0)</f>
        <v>0</v>
      </c>
      <c r="BG237" s="231">
        <f>IF(N237="zákl. přenesená",J237,0)</f>
        <v>0</v>
      </c>
      <c r="BH237" s="231">
        <f>IF(N237="sníž. přenesená",J237,0)</f>
        <v>0</v>
      </c>
      <c r="BI237" s="231">
        <f>IF(N237="nulová",J237,0)</f>
        <v>0</v>
      </c>
      <c r="BJ237" s="23" t="s">
        <v>79</v>
      </c>
      <c r="BK237" s="231">
        <f>ROUND(I237*H237,2)</f>
        <v>0</v>
      </c>
      <c r="BL237" s="23" t="s">
        <v>175</v>
      </c>
      <c r="BM237" s="23" t="s">
        <v>1695</v>
      </c>
    </row>
    <row r="238" s="1" customFormat="1">
      <c r="B238" s="45"/>
      <c r="C238" s="73"/>
      <c r="D238" s="232" t="s">
        <v>177</v>
      </c>
      <c r="E238" s="73"/>
      <c r="F238" s="233" t="s">
        <v>1696</v>
      </c>
      <c r="G238" s="73"/>
      <c r="H238" s="73"/>
      <c r="I238" s="190"/>
      <c r="J238" s="73"/>
      <c r="K238" s="73"/>
      <c r="L238" s="71"/>
      <c r="M238" s="234"/>
      <c r="N238" s="46"/>
      <c r="O238" s="46"/>
      <c r="P238" s="46"/>
      <c r="Q238" s="46"/>
      <c r="R238" s="46"/>
      <c r="S238" s="46"/>
      <c r="T238" s="94"/>
      <c r="AT238" s="23" t="s">
        <v>177</v>
      </c>
      <c r="AU238" s="23" t="s">
        <v>81</v>
      </c>
    </row>
    <row r="239" s="11" customFormat="1">
      <c r="B239" s="235"/>
      <c r="C239" s="236"/>
      <c r="D239" s="232" t="s">
        <v>182</v>
      </c>
      <c r="E239" s="237" t="s">
        <v>21</v>
      </c>
      <c r="F239" s="238" t="s">
        <v>1697</v>
      </c>
      <c r="G239" s="236"/>
      <c r="H239" s="239">
        <v>86</v>
      </c>
      <c r="I239" s="240"/>
      <c r="J239" s="236"/>
      <c r="K239" s="236"/>
      <c r="L239" s="241"/>
      <c r="M239" s="242"/>
      <c r="N239" s="243"/>
      <c r="O239" s="243"/>
      <c r="P239" s="243"/>
      <c r="Q239" s="243"/>
      <c r="R239" s="243"/>
      <c r="S239" s="243"/>
      <c r="T239" s="244"/>
      <c r="AT239" s="245" t="s">
        <v>182</v>
      </c>
      <c r="AU239" s="245" t="s">
        <v>81</v>
      </c>
      <c r="AV239" s="11" t="s">
        <v>81</v>
      </c>
      <c r="AW239" s="11" t="s">
        <v>34</v>
      </c>
      <c r="AX239" s="11" t="s">
        <v>71</v>
      </c>
      <c r="AY239" s="245" t="s">
        <v>168</v>
      </c>
    </row>
    <row r="240" s="12" customFormat="1">
      <c r="B240" s="246"/>
      <c r="C240" s="247"/>
      <c r="D240" s="232" t="s">
        <v>182</v>
      </c>
      <c r="E240" s="248" t="s">
        <v>21</v>
      </c>
      <c r="F240" s="249" t="s">
        <v>184</v>
      </c>
      <c r="G240" s="247"/>
      <c r="H240" s="250">
        <v>86</v>
      </c>
      <c r="I240" s="251"/>
      <c r="J240" s="247"/>
      <c r="K240" s="247"/>
      <c r="L240" s="252"/>
      <c r="M240" s="253"/>
      <c r="N240" s="254"/>
      <c r="O240" s="254"/>
      <c r="P240" s="254"/>
      <c r="Q240" s="254"/>
      <c r="R240" s="254"/>
      <c r="S240" s="254"/>
      <c r="T240" s="255"/>
      <c r="AT240" s="256" t="s">
        <v>182</v>
      </c>
      <c r="AU240" s="256" t="s">
        <v>81</v>
      </c>
      <c r="AV240" s="12" t="s">
        <v>175</v>
      </c>
      <c r="AW240" s="12" t="s">
        <v>34</v>
      </c>
      <c r="AX240" s="12" t="s">
        <v>79</v>
      </c>
      <c r="AY240" s="256" t="s">
        <v>168</v>
      </c>
    </row>
    <row r="241" s="1" customFormat="1" ht="16.5" customHeight="1">
      <c r="B241" s="45"/>
      <c r="C241" s="257" t="s">
        <v>720</v>
      </c>
      <c r="D241" s="257" t="s">
        <v>259</v>
      </c>
      <c r="E241" s="258" t="s">
        <v>1698</v>
      </c>
      <c r="F241" s="259" t="s">
        <v>1699</v>
      </c>
      <c r="G241" s="260" t="s">
        <v>205</v>
      </c>
      <c r="H241" s="261">
        <v>1.1990000000000001</v>
      </c>
      <c r="I241" s="262"/>
      <c r="J241" s="263">
        <f>ROUND(I241*H241,2)</f>
        <v>0</v>
      </c>
      <c r="K241" s="259" t="s">
        <v>174</v>
      </c>
      <c r="L241" s="264"/>
      <c r="M241" s="265" t="s">
        <v>21</v>
      </c>
      <c r="N241" s="266" t="s">
        <v>42</v>
      </c>
      <c r="O241" s="46"/>
      <c r="P241" s="229">
        <f>O241*H241</f>
        <v>0</v>
      </c>
      <c r="Q241" s="229">
        <v>0.20000000000000001</v>
      </c>
      <c r="R241" s="229">
        <f>Q241*H241</f>
        <v>0.23980000000000001</v>
      </c>
      <c r="S241" s="229">
        <v>0</v>
      </c>
      <c r="T241" s="230">
        <f>S241*H241</f>
        <v>0</v>
      </c>
      <c r="AR241" s="23" t="s">
        <v>208</v>
      </c>
      <c r="AT241" s="23" t="s">
        <v>259</v>
      </c>
      <c r="AU241" s="23" t="s">
        <v>81</v>
      </c>
      <c r="AY241" s="23" t="s">
        <v>168</v>
      </c>
      <c r="BE241" s="231">
        <f>IF(N241="základní",J241,0)</f>
        <v>0</v>
      </c>
      <c r="BF241" s="231">
        <f>IF(N241="snížená",J241,0)</f>
        <v>0</v>
      </c>
      <c r="BG241" s="231">
        <f>IF(N241="zákl. přenesená",J241,0)</f>
        <v>0</v>
      </c>
      <c r="BH241" s="231">
        <f>IF(N241="sníž. přenesená",J241,0)</f>
        <v>0</v>
      </c>
      <c r="BI241" s="231">
        <f>IF(N241="nulová",J241,0)</f>
        <v>0</v>
      </c>
      <c r="BJ241" s="23" t="s">
        <v>79</v>
      </c>
      <c r="BK241" s="231">
        <f>ROUND(I241*H241,2)</f>
        <v>0</v>
      </c>
      <c r="BL241" s="23" t="s">
        <v>175</v>
      </c>
      <c r="BM241" s="23" t="s">
        <v>1700</v>
      </c>
    </row>
    <row r="242" s="11" customFormat="1">
      <c r="B242" s="235"/>
      <c r="C242" s="236"/>
      <c r="D242" s="232" t="s">
        <v>182</v>
      </c>
      <c r="E242" s="237" t="s">
        <v>21</v>
      </c>
      <c r="F242" s="238" t="s">
        <v>1701</v>
      </c>
      <c r="G242" s="236"/>
      <c r="H242" s="239">
        <v>11.641</v>
      </c>
      <c r="I242" s="240"/>
      <c r="J242" s="236"/>
      <c r="K242" s="236"/>
      <c r="L242" s="241"/>
      <c r="M242" s="242"/>
      <c r="N242" s="243"/>
      <c r="O242" s="243"/>
      <c r="P242" s="243"/>
      <c r="Q242" s="243"/>
      <c r="R242" s="243"/>
      <c r="S242" s="243"/>
      <c r="T242" s="244"/>
      <c r="AT242" s="245" t="s">
        <v>182</v>
      </c>
      <c r="AU242" s="245" t="s">
        <v>81</v>
      </c>
      <c r="AV242" s="11" t="s">
        <v>81</v>
      </c>
      <c r="AW242" s="11" t="s">
        <v>34</v>
      </c>
      <c r="AX242" s="11" t="s">
        <v>71</v>
      </c>
      <c r="AY242" s="245" t="s">
        <v>168</v>
      </c>
    </row>
    <row r="243" s="12" customFormat="1">
      <c r="B243" s="246"/>
      <c r="C243" s="247"/>
      <c r="D243" s="232" t="s">
        <v>182</v>
      </c>
      <c r="E243" s="248" t="s">
        <v>21</v>
      </c>
      <c r="F243" s="249" t="s">
        <v>184</v>
      </c>
      <c r="G243" s="247"/>
      <c r="H243" s="250">
        <v>11.641</v>
      </c>
      <c r="I243" s="251"/>
      <c r="J243" s="247"/>
      <c r="K243" s="247"/>
      <c r="L243" s="252"/>
      <c r="M243" s="253"/>
      <c r="N243" s="254"/>
      <c r="O243" s="254"/>
      <c r="P243" s="254"/>
      <c r="Q243" s="254"/>
      <c r="R243" s="254"/>
      <c r="S243" s="254"/>
      <c r="T243" s="255"/>
      <c r="AT243" s="256" t="s">
        <v>182</v>
      </c>
      <c r="AU243" s="256" t="s">
        <v>81</v>
      </c>
      <c r="AV243" s="12" t="s">
        <v>175</v>
      </c>
      <c r="AW243" s="12" t="s">
        <v>34</v>
      </c>
      <c r="AX243" s="12" t="s">
        <v>79</v>
      </c>
      <c r="AY243" s="256" t="s">
        <v>168</v>
      </c>
    </row>
    <row r="244" s="11" customFormat="1">
      <c r="B244" s="235"/>
      <c r="C244" s="236"/>
      <c r="D244" s="232" t="s">
        <v>182</v>
      </c>
      <c r="E244" s="236"/>
      <c r="F244" s="238" t="s">
        <v>1702</v>
      </c>
      <c r="G244" s="236"/>
      <c r="H244" s="239">
        <v>1.1990000000000001</v>
      </c>
      <c r="I244" s="240"/>
      <c r="J244" s="236"/>
      <c r="K244" s="236"/>
      <c r="L244" s="241"/>
      <c r="M244" s="242"/>
      <c r="N244" s="243"/>
      <c r="O244" s="243"/>
      <c r="P244" s="243"/>
      <c r="Q244" s="243"/>
      <c r="R244" s="243"/>
      <c r="S244" s="243"/>
      <c r="T244" s="244"/>
      <c r="AT244" s="245" t="s">
        <v>182</v>
      </c>
      <c r="AU244" s="245" t="s">
        <v>81</v>
      </c>
      <c r="AV244" s="11" t="s">
        <v>81</v>
      </c>
      <c r="AW244" s="11" t="s">
        <v>6</v>
      </c>
      <c r="AX244" s="11" t="s">
        <v>79</v>
      </c>
      <c r="AY244" s="245" t="s">
        <v>168</v>
      </c>
    </row>
    <row r="245" s="1" customFormat="1" ht="25.5" customHeight="1">
      <c r="B245" s="45"/>
      <c r="C245" s="220" t="s">
        <v>724</v>
      </c>
      <c r="D245" s="220" t="s">
        <v>170</v>
      </c>
      <c r="E245" s="221" t="s">
        <v>1703</v>
      </c>
      <c r="F245" s="222" t="s">
        <v>1704</v>
      </c>
      <c r="G245" s="223" t="s">
        <v>173</v>
      </c>
      <c r="H245" s="224">
        <v>34</v>
      </c>
      <c r="I245" s="225"/>
      <c r="J245" s="226">
        <f>ROUND(I245*H245,2)</f>
        <v>0</v>
      </c>
      <c r="K245" s="222" t="s">
        <v>174</v>
      </c>
      <c r="L245" s="71"/>
      <c r="M245" s="227" t="s">
        <v>21</v>
      </c>
      <c r="N245" s="228" t="s">
        <v>42</v>
      </c>
      <c r="O245" s="46"/>
      <c r="P245" s="229">
        <f>O245*H245</f>
        <v>0</v>
      </c>
      <c r="Q245" s="229">
        <v>0</v>
      </c>
      <c r="R245" s="229">
        <f>Q245*H245</f>
        <v>0</v>
      </c>
      <c r="S245" s="229">
        <v>0</v>
      </c>
      <c r="T245" s="230">
        <f>S245*H245</f>
        <v>0</v>
      </c>
      <c r="AR245" s="23" t="s">
        <v>175</v>
      </c>
      <c r="AT245" s="23" t="s">
        <v>170</v>
      </c>
      <c r="AU245" s="23" t="s">
        <v>81</v>
      </c>
      <c r="AY245" s="23" t="s">
        <v>168</v>
      </c>
      <c r="BE245" s="231">
        <f>IF(N245="základní",J245,0)</f>
        <v>0</v>
      </c>
      <c r="BF245" s="231">
        <f>IF(N245="snížená",J245,0)</f>
        <v>0</v>
      </c>
      <c r="BG245" s="231">
        <f>IF(N245="zákl. přenesená",J245,0)</f>
        <v>0</v>
      </c>
      <c r="BH245" s="231">
        <f>IF(N245="sníž. přenesená",J245,0)</f>
        <v>0</v>
      </c>
      <c r="BI245" s="231">
        <f>IF(N245="nulová",J245,0)</f>
        <v>0</v>
      </c>
      <c r="BJ245" s="23" t="s">
        <v>79</v>
      </c>
      <c r="BK245" s="231">
        <f>ROUND(I245*H245,2)</f>
        <v>0</v>
      </c>
      <c r="BL245" s="23" t="s">
        <v>175</v>
      </c>
      <c r="BM245" s="23" t="s">
        <v>1705</v>
      </c>
    </row>
    <row r="246" s="1" customFormat="1">
      <c r="B246" s="45"/>
      <c r="C246" s="73"/>
      <c r="D246" s="232" t="s">
        <v>177</v>
      </c>
      <c r="E246" s="73"/>
      <c r="F246" s="233" t="s">
        <v>1696</v>
      </c>
      <c r="G246" s="73"/>
      <c r="H246" s="73"/>
      <c r="I246" s="190"/>
      <c r="J246" s="73"/>
      <c r="K246" s="73"/>
      <c r="L246" s="71"/>
      <c r="M246" s="234"/>
      <c r="N246" s="46"/>
      <c r="O246" s="46"/>
      <c r="P246" s="46"/>
      <c r="Q246" s="46"/>
      <c r="R246" s="46"/>
      <c r="S246" s="46"/>
      <c r="T246" s="94"/>
      <c r="AT246" s="23" t="s">
        <v>177</v>
      </c>
      <c r="AU246" s="23" t="s">
        <v>81</v>
      </c>
    </row>
    <row r="247" s="1" customFormat="1" ht="25.5" customHeight="1">
      <c r="B247" s="45"/>
      <c r="C247" s="220" t="s">
        <v>728</v>
      </c>
      <c r="D247" s="220" t="s">
        <v>170</v>
      </c>
      <c r="E247" s="221" t="s">
        <v>1706</v>
      </c>
      <c r="F247" s="222" t="s">
        <v>1707</v>
      </c>
      <c r="G247" s="223" t="s">
        <v>235</v>
      </c>
      <c r="H247" s="224">
        <v>0.034000000000000002</v>
      </c>
      <c r="I247" s="225"/>
      <c r="J247" s="226">
        <f>ROUND(I247*H247,2)</f>
        <v>0</v>
      </c>
      <c r="K247" s="222" t="s">
        <v>174</v>
      </c>
      <c r="L247" s="71"/>
      <c r="M247" s="227" t="s">
        <v>21</v>
      </c>
      <c r="N247" s="228" t="s">
        <v>42</v>
      </c>
      <c r="O247" s="46"/>
      <c r="P247" s="229">
        <f>O247*H247</f>
        <v>0</v>
      </c>
      <c r="Q247" s="229">
        <v>0</v>
      </c>
      <c r="R247" s="229">
        <f>Q247*H247</f>
        <v>0</v>
      </c>
      <c r="S247" s="229">
        <v>0</v>
      </c>
      <c r="T247" s="230">
        <f>S247*H247</f>
        <v>0</v>
      </c>
      <c r="AR247" s="23" t="s">
        <v>175</v>
      </c>
      <c r="AT247" s="23" t="s">
        <v>170</v>
      </c>
      <c r="AU247" s="23" t="s">
        <v>81</v>
      </c>
      <c r="AY247" s="23" t="s">
        <v>168</v>
      </c>
      <c r="BE247" s="231">
        <f>IF(N247="základní",J247,0)</f>
        <v>0</v>
      </c>
      <c r="BF247" s="231">
        <f>IF(N247="snížená",J247,0)</f>
        <v>0</v>
      </c>
      <c r="BG247" s="231">
        <f>IF(N247="zákl. přenesená",J247,0)</f>
        <v>0</v>
      </c>
      <c r="BH247" s="231">
        <f>IF(N247="sníž. přenesená",J247,0)</f>
        <v>0</v>
      </c>
      <c r="BI247" s="231">
        <f>IF(N247="nulová",J247,0)</f>
        <v>0</v>
      </c>
      <c r="BJ247" s="23" t="s">
        <v>79</v>
      </c>
      <c r="BK247" s="231">
        <f>ROUND(I247*H247,2)</f>
        <v>0</v>
      </c>
      <c r="BL247" s="23" t="s">
        <v>175</v>
      </c>
      <c r="BM247" s="23" t="s">
        <v>1708</v>
      </c>
    </row>
    <row r="248" s="1" customFormat="1">
      <c r="B248" s="45"/>
      <c r="C248" s="73"/>
      <c r="D248" s="232" t="s">
        <v>177</v>
      </c>
      <c r="E248" s="73"/>
      <c r="F248" s="233" t="s">
        <v>1709</v>
      </c>
      <c r="G248" s="73"/>
      <c r="H248" s="73"/>
      <c r="I248" s="190"/>
      <c r="J248" s="73"/>
      <c r="K248" s="73"/>
      <c r="L248" s="71"/>
      <c r="M248" s="234"/>
      <c r="N248" s="46"/>
      <c r="O248" s="46"/>
      <c r="P248" s="46"/>
      <c r="Q248" s="46"/>
      <c r="R248" s="46"/>
      <c r="S248" s="46"/>
      <c r="T248" s="94"/>
      <c r="AT248" s="23" t="s">
        <v>177</v>
      </c>
      <c r="AU248" s="23" t="s">
        <v>81</v>
      </c>
    </row>
    <row r="249" s="1" customFormat="1" ht="25.5" customHeight="1">
      <c r="B249" s="45"/>
      <c r="C249" s="220" t="s">
        <v>732</v>
      </c>
      <c r="D249" s="220" t="s">
        <v>170</v>
      </c>
      <c r="E249" s="221" t="s">
        <v>1710</v>
      </c>
      <c r="F249" s="222" t="s">
        <v>1711</v>
      </c>
      <c r="G249" s="223" t="s">
        <v>235</v>
      </c>
      <c r="H249" s="224">
        <v>0.002</v>
      </c>
      <c r="I249" s="225"/>
      <c r="J249" s="226">
        <f>ROUND(I249*H249,2)</f>
        <v>0</v>
      </c>
      <c r="K249" s="222" t="s">
        <v>174</v>
      </c>
      <c r="L249" s="71"/>
      <c r="M249" s="227" t="s">
        <v>21</v>
      </c>
      <c r="N249" s="228" t="s">
        <v>42</v>
      </c>
      <c r="O249" s="46"/>
      <c r="P249" s="229">
        <f>O249*H249</f>
        <v>0</v>
      </c>
      <c r="Q249" s="229">
        <v>0</v>
      </c>
      <c r="R249" s="229">
        <f>Q249*H249</f>
        <v>0</v>
      </c>
      <c r="S249" s="229">
        <v>0</v>
      </c>
      <c r="T249" s="230">
        <f>S249*H249</f>
        <v>0</v>
      </c>
      <c r="AR249" s="23" t="s">
        <v>175</v>
      </c>
      <c r="AT249" s="23" t="s">
        <v>170</v>
      </c>
      <c r="AU249" s="23" t="s">
        <v>81</v>
      </c>
      <c r="AY249" s="23" t="s">
        <v>168</v>
      </c>
      <c r="BE249" s="231">
        <f>IF(N249="základní",J249,0)</f>
        <v>0</v>
      </c>
      <c r="BF249" s="231">
        <f>IF(N249="snížená",J249,0)</f>
        <v>0</v>
      </c>
      <c r="BG249" s="231">
        <f>IF(N249="zákl. přenesená",J249,0)</f>
        <v>0</v>
      </c>
      <c r="BH249" s="231">
        <f>IF(N249="sníž. přenesená",J249,0)</f>
        <v>0</v>
      </c>
      <c r="BI249" s="231">
        <f>IF(N249="nulová",J249,0)</f>
        <v>0</v>
      </c>
      <c r="BJ249" s="23" t="s">
        <v>79</v>
      </c>
      <c r="BK249" s="231">
        <f>ROUND(I249*H249,2)</f>
        <v>0</v>
      </c>
      <c r="BL249" s="23" t="s">
        <v>175</v>
      </c>
      <c r="BM249" s="23" t="s">
        <v>1712</v>
      </c>
    </row>
    <row r="250" s="1" customFormat="1">
      <c r="B250" s="45"/>
      <c r="C250" s="73"/>
      <c r="D250" s="232" t="s">
        <v>177</v>
      </c>
      <c r="E250" s="73"/>
      <c r="F250" s="233" t="s">
        <v>1709</v>
      </c>
      <c r="G250" s="73"/>
      <c r="H250" s="73"/>
      <c r="I250" s="190"/>
      <c r="J250" s="73"/>
      <c r="K250" s="73"/>
      <c r="L250" s="71"/>
      <c r="M250" s="234"/>
      <c r="N250" s="46"/>
      <c r="O250" s="46"/>
      <c r="P250" s="46"/>
      <c r="Q250" s="46"/>
      <c r="R250" s="46"/>
      <c r="S250" s="46"/>
      <c r="T250" s="94"/>
      <c r="AT250" s="23" t="s">
        <v>177</v>
      </c>
      <c r="AU250" s="23" t="s">
        <v>81</v>
      </c>
    </row>
    <row r="251" s="11" customFormat="1">
      <c r="B251" s="235"/>
      <c r="C251" s="236"/>
      <c r="D251" s="232" t="s">
        <v>182</v>
      </c>
      <c r="E251" s="237" t="s">
        <v>21</v>
      </c>
      <c r="F251" s="238" t="s">
        <v>1713</v>
      </c>
      <c r="G251" s="236"/>
      <c r="H251" s="239">
        <v>0.002</v>
      </c>
      <c r="I251" s="240"/>
      <c r="J251" s="236"/>
      <c r="K251" s="236"/>
      <c r="L251" s="241"/>
      <c r="M251" s="242"/>
      <c r="N251" s="243"/>
      <c r="O251" s="243"/>
      <c r="P251" s="243"/>
      <c r="Q251" s="243"/>
      <c r="R251" s="243"/>
      <c r="S251" s="243"/>
      <c r="T251" s="244"/>
      <c r="AT251" s="245" t="s">
        <v>182</v>
      </c>
      <c r="AU251" s="245" t="s">
        <v>81</v>
      </c>
      <c r="AV251" s="11" t="s">
        <v>81</v>
      </c>
      <c r="AW251" s="11" t="s">
        <v>34</v>
      </c>
      <c r="AX251" s="11" t="s">
        <v>71</v>
      </c>
      <c r="AY251" s="245" t="s">
        <v>168</v>
      </c>
    </row>
    <row r="252" s="12" customFormat="1">
      <c r="B252" s="246"/>
      <c r="C252" s="247"/>
      <c r="D252" s="232" t="s">
        <v>182</v>
      </c>
      <c r="E252" s="248" t="s">
        <v>21</v>
      </c>
      <c r="F252" s="249" t="s">
        <v>184</v>
      </c>
      <c r="G252" s="247"/>
      <c r="H252" s="250">
        <v>0.002</v>
      </c>
      <c r="I252" s="251"/>
      <c r="J252" s="247"/>
      <c r="K252" s="247"/>
      <c r="L252" s="252"/>
      <c r="M252" s="253"/>
      <c r="N252" s="254"/>
      <c r="O252" s="254"/>
      <c r="P252" s="254"/>
      <c r="Q252" s="254"/>
      <c r="R252" s="254"/>
      <c r="S252" s="254"/>
      <c r="T252" s="255"/>
      <c r="AT252" s="256" t="s">
        <v>182</v>
      </c>
      <c r="AU252" s="256" t="s">
        <v>81</v>
      </c>
      <c r="AV252" s="12" t="s">
        <v>175</v>
      </c>
      <c r="AW252" s="12" t="s">
        <v>34</v>
      </c>
      <c r="AX252" s="12" t="s">
        <v>79</v>
      </c>
      <c r="AY252" s="256" t="s">
        <v>168</v>
      </c>
    </row>
    <row r="253" s="1" customFormat="1" ht="16.5" customHeight="1">
      <c r="B253" s="45"/>
      <c r="C253" s="257" t="s">
        <v>736</v>
      </c>
      <c r="D253" s="257" t="s">
        <v>259</v>
      </c>
      <c r="E253" s="258" t="s">
        <v>1714</v>
      </c>
      <c r="F253" s="259" t="s">
        <v>1715</v>
      </c>
      <c r="G253" s="260" t="s">
        <v>800</v>
      </c>
      <c r="H253" s="261">
        <v>217</v>
      </c>
      <c r="I253" s="262"/>
      <c r="J253" s="263">
        <f>ROUND(I253*H253,2)</f>
        <v>0</v>
      </c>
      <c r="K253" s="259" t="s">
        <v>174</v>
      </c>
      <c r="L253" s="264"/>
      <c r="M253" s="265" t="s">
        <v>21</v>
      </c>
      <c r="N253" s="266" t="s">
        <v>42</v>
      </c>
      <c r="O253" s="46"/>
      <c r="P253" s="229">
        <f>O253*H253</f>
        <v>0</v>
      </c>
      <c r="Q253" s="229">
        <v>0.001</v>
      </c>
      <c r="R253" s="229">
        <f>Q253*H253</f>
        <v>0.217</v>
      </c>
      <c r="S253" s="229">
        <v>0</v>
      </c>
      <c r="T253" s="230">
        <f>S253*H253</f>
        <v>0</v>
      </c>
      <c r="AR253" s="23" t="s">
        <v>208</v>
      </c>
      <c r="AT253" s="23" t="s">
        <v>259</v>
      </c>
      <c r="AU253" s="23" t="s">
        <v>81</v>
      </c>
      <c r="AY253" s="23" t="s">
        <v>168</v>
      </c>
      <c r="BE253" s="231">
        <f>IF(N253="základní",J253,0)</f>
        <v>0</v>
      </c>
      <c r="BF253" s="231">
        <f>IF(N253="snížená",J253,0)</f>
        <v>0</v>
      </c>
      <c r="BG253" s="231">
        <f>IF(N253="zákl. přenesená",J253,0)</f>
        <v>0</v>
      </c>
      <c r="BH253" s="231">
        <f>IF(N253="sníž. přenesená",J253,0)</f>
        <v>0</v>
      </c>
      <c r="BI253" s="231">
        <f>IF(N253="nulová",J253,0)</f>
        <v>0</v>
      </c>
      <c r="BJ253" s="23" t="s">
        <v>79</v>
      </c>
      <c r="BK253" s="231">
        <f>ROUND(I253*H253,2)</f>
        <v>0</v>
      </c>
      <c r="BL253" s="23" t="s">
        <v>175</v>
      </c>
      <c r="BM253" s="23" t="s">
        <v>1716</v>
      </c>
    </row>
    <row r="254" s="11" customFormat="1">
      <c r="B254" s="235"/>
      <c r="C254" s="236"/>
      <c r="D254" s="232" t="s">
        <v>182</v>
      </c>
      <c r="E254" s="237" t="s">
        <v>21</v>
      </c>
      <c r="F254" s="238" t="s">
        <v>1717</v>
      </c>
      <c r="G254" s="236"/>
      <c r="H254" s="239">
        <v>217</v>
      </c>
      <c r="I254" s="240"/>
      <c r="J254" s="236"/>
      <c r="K254" s="236"/>
      <c r="L254" s="241"/>
      <c r="M254" s="242"/>
      <c r="N254" s="243"/>
      <c r="O254" s="243"/>
      <c r="P254" s="243"/>
      <c r="Q254" s="243"/>
      <c r="R254" s="243"/>
      <c r="S254" s="243"/>
      <c r="T254" s="244"/>
      <c r="AT254" s="245" t="s">
        <v>182</v>
      </c>
      <c r="AU254" s="245" t="s">
        <v>81</v>
      </c>
      <c r="AV254" s="11" t="s">
        <v>81</v>
      </c>
      <c r="AW254" s="11" t="s">
        <v>34</v>
      </c>
      <c r="AX254" s="11" t="s">
        <v>71</v>
      </c>
      <c r="AY254" s="245" t="s">
        <v>168</v>
      </c>
    </row>
    <row r="255" s="12" customFormat="1">
      <c r="B255" s="246"/>
      <c r="C255" s="247"/>
      <c r="D255" s="232" t="s">
        <v>182</v>
      </c>
      <c r="E255" s="248" t="s">
        <v>21</v>
      </c>
      <c r="F255" s="249" t="s">
        <v>184</v>
      </c>
      <c r="G255" s="247"/>
      <c r="H255" s="250">
        <v>217</v>
      </c>
      <c r="I255" s="251"/>
      <c r="J255" s="247"/>
      <c r="K255" s="247"/>
      <c r="L255" s="252"/>
      <c r="M255" s="253"/>
      <c r="N255" s="254"/>
      <c r="O255" s="254"/>
      <c r="P255" s="254"/>
      <c r="Q255" s="254"/>
      <c r="R255" s="254"/>
      <c r="S255" s="254"/>
      <c r="T255" s="255"/>
      <c r="AT255" s="256" t="s">
        <v>182</v>
      </c>
      <c r="AU255" s="256" t="s">
        <v>81</v>
      </c>
      <c r="AV255" s="12" t="s">
        <v>175</v>
      </c>
      <c r="AW255" s="12" t="s">
        <v>34</v>
      </c>
      <c r="AX255" s="12" t="s">
        <v>79</v>
      </c>
      <c r="AY255" s="256" t="s">
        <v>168</v>
      </c>
    </row>
    <row r="256" s="1" customFormat="1" ht="25.5" customHeight="1">
      <c r="B256" s="45"/>
      <c r="C256" s="220" t="s">
        <v>742</v>
      </c>
      <c r="D256" s="220" t="s">
        <v>170</v>
      </c>
      <c r="E256" s="221" t="s">
        <v>1718</v>
      </c>
      <c r="F256" s="222" t="s">
        <v>1719</v>
      </c>
      <c r="G256" s="223" t="s">
        <v>235</v>
      </c>
      <c r="H256" s="224">
        <v>0.0030000000000000001</v>
      </c>
      <c r="I256" s="225"/>
      <c r="J256" s="226">
        <f>ROUND(I256*H256,2)</f>
        <v>0</v>
      </c>
      <c r="K256" s="222" t="s">
        <v>174</v>
      </c>
      <c r="L256" s="71"/>
      <c r="M256" s="227" t="s">
        <v>21</v>
      </c>
      <c r="N256" s="228" t="s">
        <v>42</v>
      </c>
      <c r="O256" s="46"/>
      <c r="P256" s="229">
        <f>O256*H256</f>
        <v>0</v>
      </c>
      <c r="Q256" s="229">
        <v>0</v>
      </c>
      <c r="R256" s="229">
        <f>Q256*H256</f>
        <v>0</v>
      </c>
      <c r="S256" s="229">
        <v>0</v>
      </c>
      <c r="T256" s="230">
        <f>S256*H256</f>
        <v>0</v>
      </c>
      <c r="AR256" s="23" t="s">
        <v>175</v>
      </c>
      <c r="AT256" s="23" t="s">
        <v>170</v>
      </c>
      <c r="AU256" s="23" t="s">
        <v>81</v>
      </c>
      <c r="AY256" s="23" t="s">
        <v>168</v>
      </c>
      <c r="BE256" s="231">
        <f>IF(N256="základní",J256,0)</f>
        <v>0</v>
      </c>
      <c r="BF256" s="231">
        <f>IF(N256="snížená",J256,0)</f>
        <v>0</v>
      </c>
      <c r="BG256" s="231">
        <f>IF(N256="zákl. přenesená",J256,0)</f>
        <v>0</v>
      </c>
      <c r="BH256" s="231">
        <f>IF(N256="sníž. přenesená",J256,0)</f>
        <v>0</v>
      </c>
      <c r="BI256" s="231">
        <f>IF(N256="nulová",J256,0)</f>
        <v>0</v>
      </c>
      <c r="BJ256" s="23" t="s">
        <v>79</v>
      </c>
      <c r="BK256" s="231">
        <f>ROUND(I256*H256,2)</f>
        <v>0</v>
      </c>
      <c r="BL256" s="23" t="s">
        <v>175</v>
      </c>
      <c r="BM256" s="23" t="s">
        <v>1720</v>
      </c>
    </row>
    <row r="257" s="1" customFormat="1">
      <c r="B257" s="45"/>
      <c r="C257" s="73"/>
      <c r="D257" s="232" t="s">
        <v>177</v>
      </c>
      <c r="E257" s="73"/>
      <c r="F257" s="233" t="s">
        <v>1709</v>
      </c>
      <c r="G257" s="73"/>
      <c r="H257" s="73"/>
      <c r="I257" s="190"/>
      <c r="J257" s="73"/>
      <c r="K257" s="73"/>
      <c r="L257" s="71"/>
      <c r="M257" s="234"/>
      <c r="N257" s="46"/>
      <c r="O257" s="46"/>
      <c r="P257" s="46"/>
      <c r="Q257" s="46"/>
      <c r="R257" s="46"/>
      <c r="S257" s="46"/>
      <c r="T257" s="94"/>
      <c r="AT257" s="23" t="s">
        <v>177</v>
      </c>
      <c r="AU257" s="23" t="s">
        <v>81</v>
      </c>
    </row>
    <row r="258" s="1" customFormat="1" ht="16.5" customHeight="1">
      <c r="B258" s="45"/>
      <c r="C258" s="257" t="s">
        <v>748</v>
      </c>
      <c r="D258" s="257" t="s">
        <v>259</v>
      </c>
      <c r="E258" s="258" t="s">
        <v>789</v>
      </c>
      <c r="F258" s="259" t="s">
        <v>1721</v>
      </c>
      <c r="G258" s="260" t="s">
        <v>858</v>
      </c>
      <c r="H258" s="261">
        <v>36.600000000000001</v>
      </c>
      <c r="I258" s="262"/>
      <c r="J258" s="263">
        <f>ROUND(I258*H258,2)</f>
        <v>0</v>
      </c>
      <c r="K258" s="259" t="s">
        <v>21</v>
      </c>
      <c r="L258" s="264"/>
      <c r="M258" s="265" t="s">
        <v>21</v>
      </c>
      <c r="N258" s="266" t="s">
        <v>42</v>
      </c>
      <c r="O258" s="46"/>
      <c r="P258" s="229">
        <f>O258*H258</f>
        <v>0</v>
      </c>
      <c r="Q258" s="229">
        <v>0</v>
      </c>
      <c r="R258" s="229">
        <f>Q258*H258</f>
        <v>0</v>
      </c>
      <c r="S258" s="229">
        <v>0</v>
      </c>
      <c r="T258" s="230">
        <f>S258*H258</f>
        <v>0</v>
      </c>
      <c r="AR258" s="23" t="s">
        <v>208</v>
      </c>
      <c r="AT258" s="23" t="s">
        <v>259</v>
      </c>
      <c r="AU258" s="23" t="s">
        <v>81</v>
      </c>
      <c r="AY258" s="23" t="s">
        <v>168</v>
      </c>
      <c r="BE258" s="231">
        <f>IF(N258="základní",J258,0)</f>
        <v>0</v>
      </c>
      <c r="BF258" s="231">
        <f>IF(N258="snížená",J258,0)</f>
        <v>0</v>
      </c>
      <c r="BG258" s="231">
        <f>IF(N258="zákl. přenesená",J258,0)</f>
        <v>0</v>
      </c>
      <c r="BH258" s="231">
        <f>IF(N258="sníž. přenesená",J258,0)</f>
        <v>0</v>
      </c>
      <c r="BI258" s="231">
        <f>IF(N258="nulová",J258,0)</f>
        <v>0</v>
      </c>
      <c r="BJ258" s="23" t="s">
        <v>79</v>
      </c>
      <c r="BK258" s="231">
        <f>ROUND(I258*H258,2)</f>
        <v>0</v>
      </c>
      <c r="BL258" s="23" t="s">
        <v>175</v>
      </c>
      <c r="BM258" s="23" t="s">
        <v>1722</v>
      </c>
    </row>
    <row r="259" s="1" customFormat="1" ht="16.5" customHeight="1">
      <c r="B259" s="45"/>
      <c r="C259" s="220" t="s">
        <v>752</v>
      </c>
      <c r="D259" s="220" t="s">
        <v>170</v>
      </c>
      <c r="E259" s="221" t="s">
        <v>1723</v>
      </c>
      <c r="F259" s="222" t="s">
        <v>1724</v>
      </c>
      <c r="G259" s="223" t="s">
        <v>173</v>
      </c>
      <c r="H259" s="224">
        <v>1055</v>
      </c>
      <c r="I259" s="225"/>
      <c r="J259" s="226">
        <f>ROUND(I259*H259,2)</f>
        <v>0</v>
      </c>
      <c r="K259" s="222" t="s">
        <v>174</v>
      </c>
      <c r="L259" s="71"/>
      <c r="M259" s="227" t="s">
        <v>21</v>
      </c>
      <c r="N259" s="228" t="s">
        <v>42</v>
      </c>
      <c r="O259" s="46"/>
      <c r="P259" s="229">
        <f>O259*H259</f>
        <v>0</v>
      </c>
      <c r="Q259" s="229">
        <v>0</v>
      </c>
      <c r="R259" s="229">
        <f>Q259*H259</f>
        <v>0</v>
      </c>
      <c r="S259" s="229">
        <v>0</v>
      </c>
      <c r="T259" s="230">
        <f>S259*H259</f>
        <v>0</v>
      </c>
      <c r="AR259" s="23" t="s">
        <v>175</v>
      </c>
      <c r="AT259" s="23" t="s">
        <v>170</v>
      </c>
      <c r="AU259" s="23" t="s">
        <v>81</v>
      </c>
      <c r="AY259" s="23" t="s">
        <v>168</v>
      </c>
      <c r="BE259" s="231">
        <f>IF(N259="základní",J259,0)</f>
        <v>0</v>
      </c>
      <c r="BF259" s="231">
        <f>IF(N259="snížená",J259,0)</f>
        <v>0</v>
      </c>
      <c r="BG259" s="231">
        <f>IF(N259="zákl. přenesená",J259,0)</f>
        <v>0</v>
      </c>
      <c r="BH259" s="231">
        <f>IF(N259="sníž. přenesená",J259,0)</f>
        <v>0</v>
      </c>
      <c r="BI259" s="231">
        <f>IF(N259="nulová",J259,0)</f>
        <v>0</v>
      </c>
      <c r="BJ259" s="23" t="s">
        <v>79</v>
      </c>
      <c r="BK259" s="231">
        <f>ROUND(I259*H259,2)</f>
        <v>0</v>
      </c>
      <c r="BL259" s="23" t="s">
        <v>175</v>
      </c>
      <c r="BM259" s="23" t="s">
        <v>1725</v>
      </c>
    </row>
    <row r="260" s="1" customFormat="1">
      <c r="B260" s="45"/>
      <c r="C260" s="73"/>
      <c r="D260" s="232" t="s">
        <v>177</v>
      </c>
      <c r="E260" s="73"/>
      <c r="F260" s="233" t="s">
        <v>1726</v>
      </c>
      <c r="G260" s="73"/>
      <c r="H260" s="73"/>
      <c r="I260" s="190"/>
      <c r="J260" s="73"/>
      <c r="K260" s="73"/>
      <c r="L260" s="71"/>
      <c r="M260" s="234"/>
      <c r="N260" s="46"/>
      <c r="O260" s="46"/>
      <c r="P260" s="46"/>
      <c r="Q260" s="46"/>
      <c r="R260" s="46"/>
      <c r="S260" s="46"/>
      <c r="T260" s="94"/>
      <c r="AT260" s="23" t="s">
        <v>177</v>
      </c>
      <c r="AU260" s="23" t="s">
        <v>81</v>
      </c>
    </row>
    <row r="261" s="1" customFormat="1" ht="16.5" customHeight="1">
      <c r="B261" s="45"/>
      <c r="C261" s="220" t="s">
        <v>756</v>
      </c>
      <c r="D261" s="220" t="s">
        <v>170</v>
      </c>
      <c r="E261" s="221" t="s">
        <v>1727</v>
      </c>
      <c r="F261" s="222" t="s">
        <v>1728</v>
      </c>
      <c r="G261" s="223" t="s">
        <v>173</v>
      </c>
      <c r="H261" s="224">
        <v>55</v>
      </c>
      <c r="I261" s="225"/>
      <c r="J261" s="226">
        <f>ROUND(I261*H261,2)</f>
        <v>0</v>
      </c>
      <c r="K261" s="222" t="s">
        <v>174</v>
      </c>
      <c r="L261" s="71"/>
      <c r="M261" s="227" t="s">
        <v>21</v>
      </c>
      <c r="N261" s="228" t="s">
        <v>42</v>
      </c>
      <c r="O261" s="46"/>
      <c r="P261" s="229">
        <f>O261*H261</f>
        <v>0</v>
      </c>
      <c r="Q261" s="229">
        <v>0</v>
      </c>
      <c r="R261" s="229">
        <f>Q261*H261</f>
        <v>0</v>
      </c>
      <c r="S261" s="229">
        <v>0</v>
      </c>
      <c r="T261" s="230">
        <f>S261*H261</f>
        <v>0</v>
      </c>
      <c r="AR261" s="23" t="s">
        <v>175</v>
      </c>
      <c r="AT261" s="23" t="s">
        <v>170</v>
      </c>
      <c r="AU261" s="23" t="s">
        <v>81</v>
      </c>
      <c r="AY261" s="23" t="s">
        <v>168</v>
      </c>
      <c r="BE261" s="231">
        <f>IF(N261="základní",J261,0)</f>
        <v>0</v>
      </c>
      <c r="BF261" s="231">
        <f>IF(N261="snížená",J261,0)</f>
        <v>0</v>
      </c>
      <c r="BG261" s="231">
        <f>IF(N261="zákl. přenesená",J261,0)</f>
        <v>0</v>
      </c>
      <c r="BH261" s="231">
        <f>IF(N261="sníž. přenesená",J261,0)</f>
        <v>0</v>
      </c>
      <c r="BI261" s="231">
        <f>IF(N261="nulová",J261,0)</f>
        <v>0</v>
      </c>
      <c r="BJ261" s="23" t="s">
        <v>79</v>
      </c>
      <c r="BK261" s="231">
        <f>ROUND(I261*H261,2)</f>
        <v>0</v>
      </c>
      <c r="BL261" s="23" t="s">
        <v>175</v>
      </c>
      <c r="BM261" s="23" t="s">
        <v>1729</v>
      </c>
    </row>
    <row r="262" s="1" customFormat="1">
      <c r="B262" s="45"/>
      <c r="C262" s="73"/>
      <c r="D262" s="232" t="s">
        <v>177</v>
      </c>
      <c r="E262" s="73"/>
      <c r="F262" s="233" t="s">
        <v>1726</v>
      </c>
      <c r="G262" s="73"/>
      <c r="H262" s="73"/>
      <c r="I262" s="190"/>
      <c r="J262" s="73"/>
      <c r="K262" s="73"/>
      <c r="L262" s="71"/>
      <c r="M262" s="234"/>
      <c r="N262" s="46"/>
      <c r="O262" s="46"/>
      <c r="P262" s="46"/>
      <c r="Q262" s="46"/>
      <c r="R262" s="46"/>
      <c r="S262" s="46"/>
      <c r="T262" s="94"/>
      <c r="AT262" s="23" t="s">
        <v>177</v>
      </c>
      <c r="AU262" s="23" t="s">
        <v>81</v>
      </c>
    </row>
    <row r="263" s="1" customFormat="1" ht="16.5" customHeight="1">
      <c r="B263" s="45"/>
      <c r="C263" s="220" t="s">
        <v>760</v>
      </c>
      <c r="D263" s="220" t="s">
        <v>170</v>
      </c>
      <c r="E263" s="221" t="s">
        <v>1730</v>
      </c>
      <c r="F263" s="222" t="s">
        <v>1731</v>
      </c>
      <c r="G263" s="223" t="s">
        <v>205</v>
      </c>
      <c r="H263" s="224">
        <v>32.799999999999997</v>
      </c>
      <c r="I263" s="225"/>
      <c r="J263" s="226">
        <f>ROUND(I263*H263,2)</f>
        <v>0</v>
      </c>
      <c r="K263" s="222" t="s">
        <v>174</v>
      </c>
      <c r="L263" s="71"/>
      <c r="M263" s="227" t="s">
        <v>21</v>
      </c>
      <c r="N263" s="228" t="s">
        <v>42</v>
      </c>
      <c r="O263" s="46"/>
      <c r="P263" s="229">
        <f>O263*H263</f>
        <v>0</v>
      </c>
      <c r="Q263" s="229">
        <v>0</v>
      </c>
      <c r="R263" s="229">
        <f>Q263*H263</f>
        <v>0</v>
      </c>
      <c r="S263" s="229">
        <v>0</v>
      </c>
      <c r="T263" s="230">
        <f>S263*H263</f>
        <v>0</v>
      </c>
      <c r="AR263" s="23" t="s">
        <v>175</v>
      </c>
      <c r="AT263" s="23" t="s">
        <v>170</v>
      </c>
      <c r="AU263" s="23" t="s">
        <v>81</v>
      </c>
      <c r="AY263" s="23" t="s">
        <v>168</v>
      </c>
      <c r="BE263" s="231">
        <f>IF(N263="základní",J263,0)</f>
        <v>0</v>
      </c>
      <c r="BF263" s="231">
        <f>IF(N263="snížená",J263,0)</f>
        <v>0</v>
      </c>
      <c r="BG263" s="231">
        <f>IF(N263="zákl. přenesená",J263,0)</f>
        <v>0</v>
      </c>
      <c r="BH263" s="231">
        <f>IF(N263="sníž. přenesená",J263,0)</f>
        <v>0</v>
      </c>
      <c r="BI263" s="231">
        <f>IF(N263="nulová",J263,0)</f>
        <v>0</v>
      </c>
      <c r="BJ263" s="23" t="s">
        <v>79</v>
      </c>
      <c r="BK263" s="231">
        <f>ROUND(I263*H263,2)</f>
        <v>0</v>
      </c>
      <c r="BL263" s="23" t="s">
        <v>175</v>
      </c>
      <c r="BM263" s="23" t="s">
        <v>1732</v>
      </c>
    </row>
    <row r="264" s="11" customFormat="1">
      <c r="B264" s="235"/>
      <c r="C264" s="236"/>
      <c r="D264" s="232" t="s">
        <v>182</v>
      </c>
      <c r="E264" s="237" t="s">
        <v>21</v>
      </c>
      <c r="F264" s="238" t="s">
        <v>1733</v>
      </c>
      <c r="G264" s="236"/>
      <c r="H264" s="239">
        <v>32.799999999999997</v>
      </c>
      <c r="I264" s="240"/>
      <c r="J264" s="236"/>
      <c r="K264" s="236"/>
      <c r="L264" s="241"/>
      <c r="M264" s="242"/>
      <c r="N264" s="243"/>
      <c r="O264" s="243"/>
      <c r="P264" s="243"/>
      <c r="Q264" s="243"/>
      <c r="R264" s="243"/>
      <c r="S264" s="243"/>
      <c r="T264" s="244"/>
      <c r="AT264" s="245" t="s">
        <v>182</v>
      </c>
      <c r="AU264" s="245" t="s">
        <v>81</v>
      </c>
      <c r="AV264" s="11" t="s">
        <v>81</v>
      </c>
      <c r="AW264" s="11" t="s">
        <v>34</v>
      </c>
      <c r="AX264" s="11" t="s">
        <v>71</v>
      </c>
      <c r="AY264" s="245" t="s">
        <v>168</v>
      </c>
    </row>
    <row r="265" s="12" customFormat="1">
      <c r="B265" s="246"/>
      <c r="C265" s="247"/>
      <c r="D265" s="232" t="s">
        <v>182</v>
      </c>
      <c r="E265" s="248" t="s">
        <v>21</v>
      </c>
      <c r="F265" s="249" t="s">
        <v>184</v>
      </c>
      <c r="G265" s="247"/>
      <c r="H265" s="250">
        <v>32.799999999999997</v>
      </c>
      <c r="I265" s="251"/>
      <c r="J265" s="247"/>
      <c r="K265" s="247"/>
      <c r="L265" s="252"/>
      <c r="M265" s="253"/>
      <c r="N265" s="254"/>
      <c r="O265" s="254"/>
      <c r="P265" s="254"/>
      <c r="Q265" s="254"/>
      <c r="R265" s="254"/>
      <c r="S265" s="254"/>
      <c r="T265" s="255"/>
      <c r="AT265" s="256" t="s">
        <v>182</v>
      </c>
      <c r="AU265" s="256" t="s">
        <v>81</v>
      </c>
      <c r="AV265" s="12" t="s">
        <v>175</v>
      </c>
      <c r="AW265" s="12" t="s">
        <v>34</v>
      </c>
      <c r="AX265" s="12" t="s">
        <v>79</v>
      </c>
      <c r="AY265" s="256" t="s">
        <v>168</v>
      </c>
    </row>
    <row r="266" s="1" customFormat="1" ht="25.5" customHeight="1">
      <c r="B266" s="45"/>
      <c r="C266" s="220" t="s">
        <v>766</v>
      </c>
      <c r="D266" s="220" t="s">
        <v>170</v>
      </c>
      <c r="E266" s="221" t="s">
        <v>1734</v>
      </c>
      <c r="F266" s="222" t="s">
        <v>1735</v>
      </c>
      <c r="G266" s="223" t="s">
        <v>205</v>
      </c>
      <c r="H266" s="224">
        <v>33.899999999999999</v>
      </c>
      <c r="I266" s="225"/>
      <c r="J266" s="226">
        <f>ROUND(I266*H266,2)</f>
        <v>0</v>
      </c>
      <c r="K266" s="222" t="s">
        <v>174</v>
      </c>
      <c r="L266" s="71"/>
      <c r="M266" s="227" t="s">
        <v>21</v>
      </c>
      <c r="N266" s="228" t="s">
        <v>42</v>
      </c>
      <c r="O266" s="46"/>
      <c r="P266" s="229">
        <f>O266*H266</f>
        <v>0</v>
      </c>
      <c r="Q266" s="229">
        <v>0</v>
      </c>
      <c r="R266" s="229">
        <f>Q266*H266</f>
        <v>0</v>
      </c>
      <c r="S266" s="229">
        <v>0</v>
      </c>
      <c r="T266" s="230">
        <f>S266*H266</f>
        <v>0</v>
      </c>
      <c r="AR266" s="23" t="s">
        <v>175</v>
      </c>
      <c r="AT266" s="23" t="s">
        <v>170</v>
      </c>
      <c r="AU266" s="23" t="s">
        <v>81</v>
      </c>
      <c r="AY266" s="23" t="s">
        <v>168</v>
      </c>
      <c r="BE266" s="231">
        <f>IF(N266="základní",J266,0)</f>
        <v>0</v>
      </c>
      <c r="BF266" s="231">
        <f>IF(N266="snížená",J266,0)</f>
        <v>0</v>
      </c>
      <c r="BG266" s="231">
        <f>IF(N266="zákl. přenesená",J266,0)</f>
        <v>0</v>
      </c>
      <c r="BH266" s="231">
        <f>IF(N266="sníž. přenesená",J266,0)</f>
        <v>0</v>
      </c>
      <c r="BI266" s="231">
        <f>IF(N266="nulová",J266,0)</f>
        <v>0</v>
      </c>
      <c r="BJ266" s="23" t="s">
        <v>79</v>
      </c>
      <c r="BK266" s="231">
        <f>ROUND(I266*H266,2)</f>
        <v>0</v>
      </c>
      <c r="BL266" s="23" t="s">
        <v>175</v>
      </c>
      <c r="BM266" s="23" t="s">
        <v>1736</v>
      </c>
    </row>
    <row r="267" s="11" customFormat="1">
      <c r="B267" s="235"/>
      <c r="C267" s="236"/>
      <c r="D267" s="232" t="s">
        <v>182</v>
      </c>
      <c r="E267" s="237" t="s">
        <v>21</v>
      </c>
      <c r="F267" s="238" t="s">
        <v>1737</v>
      </c>
      <c r="G267" s="236"/>
      <c r="H267" s="239">
        <v>33.899999999999999</v>
      </c>
      <c r="I267" s="240"/>
      <c r="J267" s="236"/>
      <c r="K267" s="236"/>
      <c r="L267" s="241"/>
      <c r="M267" s="242"/>
      <c r="N267" s="243"/>
      <c r="O267" s="243"/>
      <c r="P267" s="243"/>
      <c r="Q267" s="243"/>
      <c r="R267" s="243"/>
      <c r="S267" s="243"/>
      <c r="T267" s="244"/>
      <c r="AT267" s="245" t="s">
        <v>182</v>
      </c>
      <c r="AU267" s="245" t="s">
        <v>81</v>
      </c>
      <c r="AV267" s="11" t="s">
        <v>81</v>
      </c>
      <c r="AW267" s="11" t="s">
        <v>34</v>
      </c>
      <c r="AX267" s="11" t="s">
        <v>71</v>
      </c>
      <c r="AY267" s="245" t="s">
        <v>168</v>
      </c>
    </row>
    <row r="268" s="12" customFormat="1">
      <c r="B268" s="246"/>
      <c r="C268" s="247"/>
      <c r="D268" s="232" t="s">
        <v>182</v>
      </c>
      <c r="E268" s="248" t="s">
        <v>21</v>
      </c>
      <c r="F268" s="249" t="s">
        <v>184</v>
      </c>
      <c r="G268" s="247"/>
      <c r="H268" s="250">
        <v>33.899999999999999</v>
      </c>
      <c r="I268" s="251"/>
      <c r="J268" s="247"/>
      <c r="K268" s="247"/>
      <c r="L268" s="252"/>
      <c r="M268" s="253"/>
      <c r="N268" s="254"/>
      <c r="O268" s="254"/>
      <c r="P268" s="254"/>
      <c r="Q268" s="254"/>
      <c r="R268" s="254"/>
      <c r="S268" s="254"/>
      <c r="T268" s="255"/>
      <c r="AT268" s="256" t="s">
        <v>182</v>
      </c>
      <c r="AU268" s="256" t="s">
        <v>81</v>
      </c>
      <c r="AV268" s="12" t="s">
        <v>175</v>
      </c>
      <c r="AW268" s="12" t="s">
        <v>34</v>
      </c>
      <c r="AX268" s="12" t="s">
        <v>79</v>
      </c>
      <c r="AY268" s="256" t="s">
        <v>168</v>
      </c>
    </row>
    <row r="269" s="1" customFormat="1" ht="16.5" customHeight="1">
      <c r="B269" s="45"/>
      <c r="C269" s="257" t="s">
        <v>770</v>
      </c>
      <c r="D269" s="257" t="s">
        <v>259</v>
      </c>
      <c r="E269" s="258" t="s">
        <v>1738</v>
      </c>
      <c r="F269" s="259" t="s">
        <v>1739</v>
      </c>
      <c r="G269" s="260" t="s">
        <v>205</v>
      </c>
      <c r="H269" s="261">
        <v>32.799999999999997</v>
      </c>
      <c r="I269" s="262"/>
      <c r="J269" s="263">
        <f>ROUND(I269*H269,2)</f>
        <v>0</v>
      </c>
      <c r="K269" s="259" t="s">
        <v>21</v>
      </c>
      <c r="L269" s="264"/>
      <c r="M269" s="265" t="s">
        <v>21</v>
      </c>
      <c r="N269" s="266" t="s">
        <v>42</v>
      </c>
      <c r="O269" s="46"/>
      <c r="P269" s="229">
        <f>O269*H269</f>
        <v>0</v>
      </c>
      <c r="Q269" s="229">
        <v>0</v>
      </c>
      <c r="R269" s="229">
        <f>Q269*H269</f>
        <v>0</v>
      </c>
      <c r="S269" s="229">
        <v>0</v>
      </c>
      <c r="T269" s="230">
        <f>S269*H269</f>
        <v>0</v>
      </c>
      <c r="AR269" s="23" t="s">
        <v>208</v>
      </c>
      <c r="AT269" s="23" t="s">
        <v>259</v>
      </c>
      <c r="AU269" s="23" t="s">
        <v>81</v>
      </c>
      <c r="AY269" s="23" t="s">
        <v>168</v>
      </c>
      <c r="BE269" s="231">
        <f>IF(N269="základní",J269,0)</f>
        <v>0</v>
      </c>
      <c r="BF269" s="231">
        <f>IF(N269="snížená",J269,0)</f>
        <v>0</v>
      </c>
      <c r="BG269" s="231">
        <f>IF(N269="zákl. přenesená",J269,0)</f>
        <v>0</v>
      </c>
      <c r="BH269" s="231">
        <f>IF(N269="sníž. přenesená",J269,0)</f>
        <v>0</v>
      </c>
      <c r="BI269" s="231">
        <f>IF(N269="nulová",J269,0)</f>
        <v>0</v>
      </c>
      <c r="BJ269" s="23" t="s">
        <v>79</v>
      </c>
      <c r="BK269" s="231">
        <f>ROUND(I269*H269,2)</f>
        <v>0</v>
      </c>
      <c r="BL269" s="23" t="s">
        <v>175</v>
      </c>
      <c r="BM269" s="23" t="s">
        <v>1740</v>
      </c>
    </row>
    <row r="270" s="11" customFormat="1">
      <c r="B270" s="235"/>
      <c r="C270" s="236"/>
      <c r="D270" s="232" t="s">
        <v>182</v>
      </c>
      <c r="E270" s="237" t="s">
        <v>21</v>
      </c>
      <c r="F270" s="238" t="s">
        <v>1733</v>
      </c>
      <c r="G270" s="236"/>
      <c r="H270" s="239">
        <v>32.799999999999997</v>
      </c>
      <c r="I270" s="240"/>
      <c r="J270" s="236"/>
      <c r="K270" s="236"/>
      <c r="L270" s="241"/>
      <c r="M270" s="242"/>
      <c r="N270" s="243"/>
      <c r="O270" s="243"/>
      <c r="P270" s="243"/>
      <c r="Q270" s="243"/>
      <c r="R270" s="243"/>
      <c r="S270" s="243"/>
      <c r="T270" s="244"/>
      <c r="AT270" s="245" t="s">
        <v>182</v>
      </c>
      <c r="AU270" s="245" t="s">
        <v>81</v>
      </c>
      <c r="AV270" s="11" t="s">
        <v>81</v>
      </c>
      <c r="AW270" s="11" t="s">
        <v>34</v>
      </c>
      <c r="AX270" s="11" t="s">
        <v>71</v>
      </c>
      <c r="AY270" s="245" t="s">
        <v>168</v>
      </c>
    </row>
    <row r="271" s="12" customFormat="1">
      <c r="B271" s="246"/>
      <c r="C271" s="247"/>
      <c r="D271" s="232" t="s">
        <v>182</v>
      </c>
      <c r="E271" s="248" t="s">
        <v>21</v>
      </c>
      <c r="F271" s="249" t="s">
        <v>184</v>
      </c>
      <c r="G271" s="247"/>
      <c r="H271" s="250">
        <v>32.799999999999997</v>
      </c>
      <c r="I271" s="251"/>
      <c r="J271" s="247"/>
      <c r="K271" s="247"/>
      <c r="L271" s="252"/>
      <c r="M271" s="253"/>
      <c r="N271" s="254"/>
      <c r="O271" s="254"/>
      <c r="P271" s="254"/>
      <c r="Q271" s="254"/>
      <c r="R271" s="254"/>
      <c r="S271" s="254"/>
      <c r="T271" s="255"/>
      <c r="AT271" s="256" t="s">
        <v>182</v>
      </c>
      <c r="AU271" s="256" t="s">
        <v>81</v>
      </c>
      <c r="AV271" s="12" t="s">
        <v>175</v>
      </c>
      <c r="AW271" s="12" t="s">
        <v>34</v>
      </c>
      <c r="AX271" s="12" t="s">
        <v>79</v>
      </c>
      <c r="AY271" s="256" t="s">
        <v>168</v>
      </c>
    </row>
    <row r="272" s="1" customFormat="1" ht="16.5" customHeight="1">
      <c r="B272" s="45"/>
      <c r="C272" s="220" t="s">
        <v>1325</v>
      </c>
      <c r="D272" s="220" t="s">
        <v>170</v>
      </c>
      <c r="E272" s="221" t="s">
        <v>1741</v>
      </c>
      <c r="F272" s="222" t="s">
        <v>1742</v>
      </c>
      <c r="G272" s="223" t="s">
        <v>205</v>
      </c>
      <c r="H272" s="224">
        <v>61.5</v>
      </c>
      <c r="I272" s="225"/>
      <c r="J272" s="226">
        <f>ROUND(I272*H272,2)</f>
        <v>0</v>
      </c>
      <c r="K272" s="222" t="s">
        <v>174</v>
      </c>
      <c r="L272" s="71"/>
      <c r="M272" s="227" t="s">
        <v>21</v>
      </c>
      <c r="N272" s="228" t="s">
        <v>42</v>
      </c>
      <c r="O272" s="46"/>
      <c r="P272" s="229">
        <f>O272*H272</f>
        <v>0</v>
      </c>
      <c r="Q272" s="229">
        <v>0</v>
      </c>
      <c r="R272" s="229">
        <f>Q272*H272</f>
        <v>0</v>
      </c>
      <c r="S272" s="229">
        <v>0</v>
      </c>
      <c r="T272" s="230">
        <f>S272*H272</f>
        <v>0</v>
      </c>
      <c r="AR272" s="23" t="s">
        <v>175</v>
      </c>
      <c r="AT272" s="23" t="s">
        <v>170</v>
      </c>
      <c r="AU272" s="23" t="s">
        <v>81</v>
      </c>
      <c r="AY272" s="23" t="s">
        <v>168</v>
      </c>
      <c r="BE272" s="231">
        <f>IF(N272="základní",J272,0)</f>
        <v>0</v>
      </c>
      <c r="BF272" s="231">
        <f>IF(N272="snížená",J272,0)</f>
        <v>0</v>
      </c>
      <c r="BG272" s="231">
        <f>IF(N272="zákl. přenesená",J272,0)</f>
        <v>0</v>
      </c>
      <c r="BH272" s="231">
        <f>IF(N272="sníž. přenesená",J272,0)</f>
        <v>0</v>
      </c>
      <c r="BI272" s="231">
        <f>IF(N272="nulová",J272,0)</f>
        <v>0</v>
      </c>
      <c r="BJ272" s="23" t="s">
        <v>79</v>
      </c>
      <c r="BK272" s="231">
        <f>ROUND(I272*H272,2)</f>
        <v>0</v>
      </c>
      <c r="BL272" s="23" t="s">
        <v>175</v>
      </c>
      <c r="BM272" s="23" t="s">
        <v>1743</v>
      </c>
    </row>
    <row r="273" s="1" customFormat="1">
      <c r="B273" s="45"/>
      <c r="C273" s="73"/>
      <c r="D273" s="232" t="s">
        <v>177</v>
      </c>
      <c r="E273" s="73"/>
      <c r="F273" s="233" t="s">
        <v>1744</v>
      </c>
      <c r="G273" s="73"/>
      <c r="H273" s="73"/>
      <c r="I273" s="190"/>
      <c r="J273" s="73"/>
      <c r="K273" s="73"/>
      <c r="L273" s="71"/>
      <c r="M273" s="234"/>
      <c r="N273" s="46"/>
      <c r="O273" s="46"/>
      <c r="P273" s="46"/>
      <c r="Q273" s="46"/>
      <c r="R273" s="46"/>
      <c r="S273" s="46"/>
      <c r="T273" s="94"/>
      <c r="AT273" s="23" t="s">
        <v>177</v>
      </c>
      <c r="AU273" s="23" t="s">
        <v>81</v>
      </c>
    </row>
    <row r="274" s="11" customFormat="1">
      <c r="B274" s="235"/>
      <c r="C274" s="236"/>
      <c r="D274" s="232" t="s">
        <v>182</v>
      </c>
      <c r="E274" s="237" t="s">
        <v>21</v>
      </c>
      <c r="F274" s="238" t="s">
        <v>1745</v>
      </c>
      <c r="G274" s="236"/>
      <c r="H274" s="239">
        <v>61.5</v>
      </c>
      <c r="I274" s="240"/>
      <c r="J274" s="236"/>
      <c r="K274" s="236"/>
      <c r="L274" s="241"/>
      <c r="M274" s="242"/>
      <c r="N274" s="243"/>
      <c r="O274" s="243"/>
      <c r="P274" s="243"/>
      <c r="Q274" s="243"/>
      <c r="R274" s="243"/>
      <c r="S274" s="243"/>
      <c r="T274" s="244"/>
      <c r="AT274" s="245" t="s">
        <v>182</v>
      </c>
      <c r="AU274" s="245" t="s">
        <v>81</v>
      </c>
      <c r="AV274" s="11" t="s">
        <v>81</v>
      </c>
      <c r="AW274" s="11" t="s">
        <v>34</v>
      </c>
      <c r="AX274" s="11" t="s">
        <v>71</v>
      </c>
      <c r="AY274" s="245" t="s">
        <v>168</v>
      </c>
    </row>
    <row r="275" s="12" customFormat="1">
      <c r="B275" s="246"/>
      <c r="C275" s="247"/>
      <c r="D275" s="232" t="s">
        <v>182</v>
      </c>
      <c r="E275" s="248" t="s">
        <v>21</v>
      </c>
      <c r="F275" s="249" t="s">
        <v>184</v>
      </c>
      <c r="G275" s="247"/>
      <c r="H275" s="250">
        <v>61.5</v>
      </c>
      <c r="I275" s="251"/>
      <c r="J275" s="247"/>
      <c r="K275" s="247"/>
      <c r="L275" s="252"/>
      <c r="M275" s="253"/>
      <c r="N275" s="254"/>
      <c r="O275" s="254"/>
      <c r="P275" s="254"/>
      <c r="Q275" s="254"/>
      <c r="R275" s="254"/>
      <c r="S275" s="254"/>
      <c r="T275" s="255"/>
      <c r="AT275" s="256" t="s">
        <v>182</v>
      </c>
      <c r="AU275" s="256" t="s">
        <v>81</v>
      </c>
      <c r="AV275" s="12" t="s">
        <v>175</v>
      </c>
      <c r="AW275" s="12" t="s">
        <v>34</v>
      </c>
      <c r="AX275" s="12" t="s">
        <v>79</v>
      </c>
      <c r="AY275" s="256" t="s">
        <v>168</v>
      </c>
    </row>
    <row r="276" s="1" customFormat="1" ht="25.5" customHeight="1">
      <c r="B276" s="45"/>
      <c r="C276" s="220" t="s">
        <v>1329</v>
      </c>
      <c r="D276" s="220" t="s">
        <v>170</v>
      </c>
      <c r="E276" s="221" t="s">
        <v>1746</v>
      </c>
      <c r="F276" s="222" t="s">
        <v>1747</v>
      </c>
      <c r="G276" s="223" t="s">
        <v>205</v>
      </c>
      <c r="H276" s="224">
        <v>61.5</v>
      </c>
      <c r="I276" s="225"/>
      <c r="J276" s="226">
        <f>ROUND(I276*H276,2)</f>
        <v>0</v>
      </c>
      <c r="K276" s="222" t="s">
        <v>174</v>
      </c>
      <c r="L276" s="71"/>
      <c r="M276" s="227" t="s">
        <v>21</v>
      </c>
      <c r="N276" s="228" t="s">
        <v>42</v>
      </c>
      <c r="O276" s="46"/>
      <c r="P276" s="229">
        <f>O276*H276</f>
        <v>0</v>
      </c>
      <c r="Q276" s="229">
        <v>0</v>
      </c>
      <c r="R276" s="229">
        <f>Q276*H276</f>
        <v>0</v>
      </c>
      <c r="S276" s="229">
        <v>0</v>
      </c>
      <c r="T276" s="230">
        <f>S276*H276</f>
        <v>0</v>
      </c>
      <c r="AR276" s="23" t="s">
        <v>175</v>
      </c>
      <c r="AT276" s="23" t="s">
        <v>170</v>
      </c>
      <c r="AU276" s="23" t="s">
        <v>81</v>
      </c>
      <c r="AY276" s="23" t="s">
        <v>168</v>
      </c>
      <c r="BE276" s="231">
        <f>IF(N276="základní",J276,0)</f>
        <v>0</v>
      </c>
      <c r="BF276" s="231">
        <f>IF(N276="snížená",J276,0)</f>
        <v>0</v>
      </c>
      <c r="BG276" s="231">
        <f>IF(N276="zákl. přenesená",J276,0)</f>
        <v>0</v>
      </c>
      <c r="BH276" s="231">
        <f>IF(N276="sníž. přenesená",J276,0)</f>
        <v>0</v>
      </c>
      <c r="BI276" s="231">
        <f>IF(N276="nulová",J276,0)</f>
        <v>0</v>
      </c>
      <c r="BJ276" s="23" t="s">
        <v>79</v>
      </c>
      <c r="BK276" s="231">
        <f>ROUND(I276*H276,2)</f>
        <v>0</v>
      </c>
      <c r="BL276" s="23" t="s">
        <v>175</v>
      </c>
      <c r="BM276" s="23" t="s">
        <v>1748</v>
      </c>
    </row>
    <row r="277" s="1" customFormat="1">
      <c r="B277" s="45"/>
      <c r="C277" s="73"/>
      <c r="D277" s="232" t="s">
        <v>177</v>
      </c>
      <c r="E277" s="73"/>
      <c r="F277" s="233" t="s">
        <v>1744</v>
      </c>
      <c r="G277" s="73"/>
      <c r="H277" s="73"/>
      <c r="I277" s="190"/>
      <c r="J277" s="73"/>
      <c r="K277" s="73"/>
      <c r="L277" s="71"/>
      <c r="M277" s="234"/>
      <c r="N277" s="46"/>
      <c r="O277" s="46"/>
      <c r="P277" s="46"/>
      <c r="Q277" s="46"/>
      <c r="R277" s="46"/>
      <c r="S277" s="46"/>
      <c r="T277" s="94"/>
      <c r="AT277" s="23" t="s">
        <v>177</v>
      </c>
      <c r="AU277" s="23" t="s">
        <v>81</v>
      </c>
    </row>
    <row r="278" s="11" customFormat="1">
      <c r="B278" s="235"/>
      <c r="C278" s="236"/>
      <c r="D278" s="232" t="s">
        <v>182</v>
      </c>
      <c r="E278" s="237" t="s">
        <v>21</v>
      </c>
      <c r="F278" s="238" t="s">
        <v>1745</v>
      </c>
      <c r="G278" s="236"/>
      <c r="H278" s="239">
        <v>61.5</v>
      </c>
      <c r="I278" s="240"/>
      <c r="J278" s="236"/>
      <c r="K278" s="236"/>
      <c r="L278" s="241"/>
      <c r="M278" s="242"/>
      <c r="N278" s="243"/>
      <c r="O278" s="243"/>
      <c r="P278" s="243"/>
      <c r="Q278" s="243"/>
      <c r="R278" s="243"/>
      <c r="S278" s="243"/>
      <c r="T278" s="244"/>
      <c r="AT278" s="245" t="s">
        <v>182</v>
      </c>
      <c r="AU278" s="245" t="s">
        <v>81</v>
      </c>
      <c r="AV278" s="11" t="s">
        <v>81</v>
      </c>
      <c r="AW278" s="11" t="s">
        <v>34</v>
      </c>
      <c r="AX278" s="11" t="s">
        <v>71</v>
      </c>
      <c r="AY278" s="245" t="s">
        <v>168</v>
      </c>
    </row>
    <row r="279" s="12" customFormat="1">
      <c r="B279" s="246"/>
      <c r="C279" s="247"/>
      <c r="D279" s="232" t="s">
        <v>182</v>
      </c>
      <c r="E279" s="248" t="s">
        <v>21</v>
      </c>
      <c r="F279" s="249" t="s">
        <v>184</v>
      </c>
      <c r="G279" s="247"/>
      <c r="H279" s="250">
        <v>61.5</v>
      </c>
      <c r="I279" s="251"/>
      <c r="J279" s="247"/>
      <c r="K279" s="247"/>
      <c r="L279" s="252"/>
      <c r="M279" s="253"/>
      <c r="N279" s="254"/>
      <c r="O279" s="254"/>
      <c r="P279" s="254"/>
      <c r="Q279" s="254"/>
      <c r="R279" s="254"/>
      <c r="S279" s="254"/>
      <c r="T279" s="255"/>
      <c r="AT279" s="256" t="s">
        <v>182</v>
      </c>
      <c r="AU279" s="256" t="s">
        <v>81</v>
      </c>
      <c r="AV279" s="12" t="s">
        <v>175</v>
      </c>
      <c r="AW279" s="12" t="s">
        <v>34</v>
      </c>
      <c r="AX279" s="12" t="s">
        <v>79</v>
      </c>
      <c r="AY279" s="256" t="s">
        <v>168</v>
      </c>
    </row>
    <row r="280" s="1" customFormat="1" ht="16.5" customHeight="1">
      <c r="B280" s="45"/>
      <c r="C280" s="257" t="s">
        <v>1333</v>
      </c>
      <c r="D280" s="257" t="s">
        <v>259</v>
      </c>
      <c r="E280" s="258" t="s">
        <v>808</v>
      </c>
      <c r="F280" s="259" t="s">
        <v>1749</v>
      </c>
      <c r="G280" s="260" t="s">
        <v>205</v>
      </c>
      <c r="H280" s="261">
        <v>10.5</v>
      </c>
      <c r="I280" s="262"/>
      <c r="J280" s="263">
        <f>ROUND(I280*H280,2)</f>
        <v>0</v>
      </c>
      <c r="K280" s="259" t="s">
        <v>21</v>
      </c>
      <c r="L280" s="264"/>
      <c r="M280" s="265" t="s">
        <v>21</v>
      </c>
      <c r="N280" s="266" t="s">
        <v>42</v>
      </c>
      <c r="O280" s="46"/>
      <c r="P280" s="229">
        <f>O280*H280</f>
        <v>0</v>
      </c>
      <c r="Q280" s="229">
        <v>0</v>
      </c>
      <c r="R280" s="229">
        <f>Q280*H280</f>
        <v>0</v>
      </c>
      <c r="S280" s="229">
        <v>0</v>
      </c>
      <c r="T280" s="230">
        <f>S280*H280</f>
        <v>0</v>
      </c>
      <c r="AR280" s="23" t="s">
        <v>208</v>
      </c>
      <c r="AT280" s="23" t="s">
        <v>259</v>
      </c>
      <c r="AU280" s="23" t="s">
        <v>81</v>
      </c>
      <c r="AY280" s="23" t="s">
        <v>168</v>
      </c>
      <c r="BE280" s="231">
        <f>IF(N280="základní",J280,0)</f>
        <v>0</v>
      </c>
      <c r="BF280" s="231">
        <f>IF(N280="snížená",J280,0)</f>
        <v>0</v>
      </c>
      <c r="BG280" s="231">
        <f>IF(N280="zákl. přenesená",J280,0)</f>
        <v>0</v>
      </c>
      <c r="BH280" s="231">
        <f>IF(N280="sníž. přenesená",J280,0)</f>
        <v>0</v>
      </c>
      <c r="BI280" s="231">
        <f>IF(N280="nulová",J280,0)</f>
        <v>0</v>
      </c>
      <c r="BJ280" s="23" t="s">
        <v>79</v>
      </c>
      <c r="BK280" s="231">
        <f>ROUND(I280*H280,2)</f>
        <v>0</v>
      </c>
      <c r="BL280" s="23" t="s">
        <v>175</v>
      </c>
      <c r="BM280" s="23" t="s">
        <v>1750</v>
      </c>
    </row>
    <row r="281" s="1" customFormat="1" ht="16.5" customHeight="1">
      <c r="B281" s="45"/>
      <c r="C281" s="220" t="s">
        <v>1337</v>
      </c>
      <c r="D281" s="220" t="s">
        <v>170</v>
      </c>
      <c r="E281" s="221" t="s">
        <v>792</v>
      </c>
      <c r="F281" s="222" t="s">
        <v>1751</v>
      </c>
      <c r="G281" s="223" t="s">
        <v>800</v>
      </c>
      <c r="H281" s="224">
        <v>25</v>
      </c>
      <c r="I281" s="225"/>
      <c r="J281" s="226">
        <f>ROUND(I281*H281,2)</f>
        <v>0</v>
      </c>
      <c r="K281" s="222" t="s">
        <v>21</v>
      </c>
      <c r="L281" s="71"/>
      <c r="M281" s="227" t="s">
        <v>21</v>
      </c>
      <c r="N281" s="228" t="s">
        <v>42</v>
      </c>
      <c r="O281" s="46"/>
      <c r="P281" s="229">
        <f>O281*H281</f>
        <v>0</v>
      </c>
      <c r="Q281" s="229">
        <v>0</v>
      </c>
      <c r="R281" s="229">
        <f>Q281*H281</f>
        <v>0</v>
      </c>
      <c r="S281" s="229">
        <v>0</v>
      </c>
      <c r="T281" s="230">
        <f>S281*H281</f>
        <v>0</v>
      </c>
      <c r="AR281" s="23" t="s">
        <v>175</v>
      </c>
      <c r="AT281" s="23" t="s">
        <v>170</v>
      </c>
      <c r="AU281" s="23" t="s">
        <v>81</v>
      </c>
      <c r="AY281" s="23" t="s">
        <v>168</v>
      </c>
      <c r="BE281" s="231">
        <f>IF(N281="základní",J281,0)</f>
        <v>0</v>
      </c>
      <c r="BF281" s="231">
        <f>IF(N281="snížená",J281,0)</f>
        <v>0</v>
      </c>
      <c r="BG281" s="231">
        <f>IF(N281="zákl. přenesená",J281,0)</f>
        <v>0</v>
      </c>
      <c r="BH281" s="231">
        <f>IF(N281="sníž. přenesená",J281,0)</f>
        <v>0</v>
      </c>
      <c r="BI281" s="231">
        <f>IF(N281="nulová",J281,0)</f>
        <v>0</v>
      </c>
      <c r="BJ281" s="23" t="s">
        <v>79</v>
      </c>
      <c r="BK281" s="231">
        <f>ROUND(I281*H281,2)</f>
        <v>0</v>
      </c>
      <c r="BL281" s="23" t="s">
        <v>175</v>
      </c>
      <c r="BM281" s="23" t="s">
        <v>1752</v>
      </c>
    </row>
    <row r="282" s="1" customFormat="1" ht="16.5" customHeight="1">
      <c r="B282" s="45"/>
      <c r="C282" s="220" t="s">
        <v>1341</v>
      </c>
      <c r="D282" s="220" t="s">
        <v>170</v>
      </c>
      <c r="E282" s="221" t="s">
        <v>1753</v>
      </c>
      <c r="F282" s="222" t="s">
        <v>1754</v>
      </c>
      <c r="G282" s="223" t="s">
        <v>800</v>
      </c>
      <c r="H282" s="224">
        <v>3</v>
      </c>
      <c r="I282" s="225"/>
      <c r="J282" s="226">
        <f>ROUND(I282*H282,2)</f>
        <v>0</v>
      </c>
      <c r="K282" s="222" t="s">
        <v>21</v>
      </c>
      <c r="L282" s="71"/>
      <c r="M282" s="227" t="s">
        <v>21</v>
      </c>
      <c r="N282" s="228" t="s">
        <v>42</v>
      </c>
      <c r="O282" s="46"/>
      <c r="P282" s="229">
        <f>O282*H282</f>
        <v>0</v>
      </c>
      <c r="Q282" s="229">
        <v>0</v>
      </c>
      <c r="R282" s="229">
        <f>Q282*H282</f>
        <v>0</v>
      </c>
      <c r="S282" s="229">
        <v>0</v>
      </c>
      <c r="T282" s="230">
        <f>S282*H282</f>
        <v>0</v>
      </c>
      <c r="AR282" s="23" t="s">
        <v>175</v>
      </c>
      <c r="AT282" s="23" t="s">
        <v>170</v>
      </c>
      <c r="AU282" s="23" t="s">
        <v>81</v>
      </c>
      <c r="AY282" s="23" t="s">
        <v>168</v>
      </c>
      <c r="BE282" s="231">
        <f>IF(N282="základní",J282,0)</f>
        <v>0</v>
      </c>
      <c r="BF282" s="231">
        <f>IF(N282="snížená",J282,0)</f>
        <v>0</v>
      </c>
      <c r="BG282" s="231">
        <f>IF(N282="zákl. přenesená",J282,0)</f>
        <v>0</v>
      </c>
      <c r="BH282" s="231">
        <f>IF(N282="sníž. přenesená",J282,0)</f>
        <v>0</v>
      </c>
      <c r="BI282" s="231">
        <f>IF(N282="nulová",J282,0)</f>
        <v>0</v>
      </c>
      <c r="BJ282" s="23" t="s">
        <v>79</v>
      </c>
      <c r="BK282" s="231">
        <f>ROUND(I282*H282,2)</f>
        <v>0</v>
      </c>
      <c r="BL282" s="23" t="s">
        <v>175</v>
      </c>
      <c r="BM282" s="23" t="s">
        <v>1755</v>
      </c>
    </row>
    <row r="283" s="1" customFormat="1" ht="16.5" customHeight="1">
      <c r="B283" s="45"/>
      <c r="C283" s="257" t="s">
        <v>1345</v>
      </c>
      <c r="D283" s="257" t="s">
        <v>259</v>
      </c>
      <c r="E283" s="258" t="s">
        <v>1756</v>
      </c>
      <c r="F283" s="259" t="s">
        <v>1757</v>
      </c>
      <c r="G283" s="260" t="s">
        <v>800</v>
      </c>
      <c r="H283" s="261">
        <v>3</v>
      </c>
      <c r="I283" s="262"/>
      <c r="J283" s="263">
        <f>ROUND(I283*H283,2)</f>
        <v>0</v>
      </c>
      <c r="K283" s="259" t="s">
        <v>21</v>
      </c>
      <c r="L283" s="264"/>
      <c r="M283" s="265" t="s">
        <v>21</v>
      </c>
      <c r="N283" s="266" t="s">
        <v>42</v>
      </c>
      <c r="O283" s="46"/>
      <c r="P283" s="229">
        <f>O283*H283</f>
        <v>0</v>
      </c>
      <c r="Q283" s="229">
        <v>0</v>
      </c>
      <c r="R283" s="229">
        <f>Q283*H283</f>
        <v>0</v>
      </c>
      <c r="S283" s="229">
        <v>0</v>
      </c>
      <c r="T283" s="230">
        <f>S283*H283</f>
        <v>0</v>
      </c>
      <c r="AR283" s="23" t="s">
        <v>208</v>
      </c>
      <c r="AT283" s="23" t="s">
        <v>259</v>
      </c>
      <c r="AU283" s="23" t="s">
        <v>81</v>
      </c>
      <c r="AY283" s="23" t="s">
        <v>168</v>
      </c>
      <c r="BE283" s="231">
        <f>IF(N283="základní",J283,0)</f>
        <v>0</v>
      </c>
      <c r="BF283" s="231">
        <f>IF(N283="snížená",J283,0)</f>
        <v>0</v>
      </c>
      <c r="BG283" s="231">
        <f>IF(N283="zákl. přenesená",J283,0)</f>
        <v>0</v>
      </c>
      <c r="BH283" s="231">
        <f>IF(N283="sníž. přenesená",J283,0)</f>
        <v>0</v>
      </c>
      <c r="BI283" s="231">
        <f>IF(N283="nulová",J283,0)</f>
        <v>0</v>
      </c>
      <c r="BJ283" s="23" t="s">
        <v>79</v>
      </c>
      <c r="BK283" s="231">
        <f>ROUND(I283*H283,2)</f>
        <v>0</v>
      </c>
      <c r="BL283" s="23" t="s">
        <v>175</v>
      </c>
      <c r="BM283" s="23" t="s">
        <v>1758</v>
      </c>
    </row>
    <row r="284" s="1" customFormat="1" ht="16.5" customHeight="1">
      <c r="B284" s="45"/>
      <c r="C284" s="220" t="s">
        <v>1349</v>
      </c>
      <c r="D284" s="220" t="s">
        <v>170</v>
      </c>
      <c r="E284" s="221" t="s">
        <v>1759</v>
      </c>
      <c r="F284" s="222" t="s">
        <v>1760</v>
      </c>
      <c r="G284" s="223" t="s">
        <v>800</v>
      </c>
      <c r="H284" s="224">
        <v>21</v>
      </c>
      <c r="I284" s="225"/>
      <c r="J284" s="226">
        <f>ROUND(I284*H284,2)</f>
        <v>0</v>
      </c>
      <c r="K284" s="222" t="s">
        <v>21</v>
      </c>
      <c r="L284" s="71"/>
      <c r="M284" s="227" t="s">
        <v>21</v>
      </c>
      <c r="N284" s="228" t="s">
        <v>42</v>
      </c>
      <c r="O284" s="46"/>
      <c r="P284" s="229">
        <f>O284*H284</f>
        <v>0</v>
      </c>
      <c r="Q284" s="229">
        <v>0</v>
      </c>
      <c r="R284" s="229">
        <f>Q284*H284</f>
        <v>0</v>
      </c>
      <c r="S284" s="229">
        <v>0</v>
      </c>
      <c r="T284" s="230">
        <f>S284*H284</f>
        <v>0</v>
      </c>
      <c r="AR284" s="23" t="s">
        <v>175</v>
      </c>
      <c r="AT284" s="23" t="s">
        <v>170</v>
      </c>
      <c r="AU284" s="23" t="s">
        <v>81</v>
      </c>
      <c r="AY284" s="23" t="s">
        <v>168</v>
      </c>
      <c r="BE284" s="231">
        <f>IF(N284="základní",J284,0)</f>
        <v>0</v>
      </c>
      <c r="BF284" s="231">
        <f>IF(N284="snížená",J284,0)</f>
        <v>0</v>
      </c>
      <c r="BG284" s="231">
        <f>IF(N284="zákl. přenesená",J284,0)</f>
        <v>0</v>
      </c>
      <c r="BH284" s="231">
        <f>IF(N284="sníž. přenesená",J284,0)</f>
        <v>0</v>
      </c>
      <c r="BI284" s="231">
        <f>IF(N284="nulová",J284,0)</f>
        <v>0</v>
      </c>
      <c r="BJ284" s="23" t="s">
        <v>79</v>
      </c>
      <c r="BK284" s="231">
        <f>ROUND(I284*H284,2)</f>
        <v>0</v>
      </c>
      <c r="BL284" s="23" t="s">
        <v>175</v>
      </c>
      <c r="BM284" s="23" t="s">
        <v>1761</v>
      </c>
    </row>
    <row r="285" s="1" customFormat="1" ht="16.5" customHeight="1">
      <c r="B285" s="45"/>
      <c r="C285" s="220" t="s">
        <v>1353</v>
      </c>
      <c r="D285" s="220" t="s">
        <v>170</v>
      </c>
      <c r="E285" s="221" t="s">
        <v>1762</v>
      </c>
      <c r="F285" s="222" t="s">
        <v>1763</v>
      </c>
      <c r="G285" s="223" t="s">
        <v>800</v>
      </c>
      <c r="H285" s="224">
        <v>21</v>
      </c>
      <c r="I285" s="225"/>
      <c r="J285" s="226">
        <f>ROUND(I285*H285,2)</f>
        <v>0</v>
      </c>
      <c r="K285" s="222" t="s">
        <v>21</v>
      </c>
      <c r="L285" s="71"/>
      <c r="M285" s="227" t="s">
        <v>21</v>
      </c>
      <c r="N285" s="228" t="s">
        <v>42</v>
      </c>
      <c r="O285" s="46"/>
      <c r="P285" s="229">
        <f>O285*H285</f>
        <v>0</v>
      </c>
      <c r="Q285" s="229">
        <v>0</v>
      </c>
      <c r="R285" s="229">
        <f>Q285*H285</f>
        <v>0</v>
      </c>
      <c r="S285" s="229">
        <v>0</v>
      </c>
      <c r="T285" s="230">
        <f>S285*H285</f>
        <v>0</v>
      </c>
      <c r="AR285" s="23" t="s">
        <v>175</v>
      </c>
      <c r="AT285" s="23" t="s">
        <v>170</v>
      </c>
      <c r="AU285" s="23" t="s">
        <v>81</v>
      </c>
      <c r="AY285" s="23" t="s">
        <v>168</v>
      </c>
      <c r="BE285" s="231">
        <f>IF(N285="základní",J285,0)</f>
        <v>0</v>
      </c>
      <c r="BF285" s="231">
        <f>IF(N285="snížená",J285,0)</f>
        <v>0</v>
      </c>
      <c r="BG285" s="231">
        <f>IF(N285="zákl. přenesená",J285,0)</f>
        <v>0</v>
      </c>
      <c r="BH285" s="231">
        <f>IF(N285="sníž. přenesená",J285,0)</f>
        <v>0</v>
      </c>
      <c r="BI285" s="231">
        <f>IF(N285="nulová",J285,0)</f>
        <v>0</v>
      </c>
      <c r="BJ285" s="23" t="s">
        <v>79</v>
      </c>
      <c r="BK285" s="231">
        <f>ROUND(I285*H285,2)</f>
        <v>0</v>
      </c>
      <c r="BL285" s="23" t="s">
        <v>175</v>
      </c>
      <c r="BM285" s="23" t="s">
        <v>1764</v>
      </c>
    </row>
    <row r="286" s="1" customFormat="1" ht="16.5" customHeight="1">
      <c r="B286" s="45"/>
      <c r="C286" s="257" t="s">
        <v>1357</v>
      </c>
      <c r="D286" s="257" t="s">
        <v>259</v>
      </c>
      <c r="E286" s="258" t="s">
        <v>1765</v>
      </c>
      <c r="F286" s="259" t="s">
        <v>1766</v>
      </c>
      <c r="G286" s="260" t="s">
        <v>800</v>
      </c>
      <c r="H286" s="261">
        <v>21</v>
      </c>
      <c r="I286" s="262"/>
      <c r="J286" s="263">
        <f>ROUND(I286*H286,2)</f>
        <v>0</v>
      </c>
      <c r="K286" s="259" t="s">
        <v>21</v>
      </c>
      <c r="L286" s="264"/>
      <c r="M286" s="265" t="s">
        <v>21</v>
      </c>
      <c r="N286" s="266" t="s">
        <v>42</v>
      </c>
      <c r="O286" s="46"/>
      <c r="P286" s="229">
        <f>O286*H286</f>
        <v>0</v>
      </c>
      <c r="Q286" s="229">
        <v>0</v>
      </c>
      <c r="R286" s="229">
        <f>Q286*H286</f>
        <v>0</v>
      </c>
      <c r="S286" s="229">
        <v>0</v>
      </c>
      <c r="T286" s="230">
        <f>S286*H286</f>
        <v>0</v>
      </c>
      <c r="AR286" s="23" t="s">
        <v>208</v>
      </c>
      <c r="AT286" s="23" t="s">
        <v>259</v>
      </c>
      <c r="AU286" s="23" t="s">
        <v>81</v>
      </c>
      <c r="AY286" s="23" t="s">
        <v>168</v>
      </c>
      <c r="BE286" s="231">
        <f>IF(N286="základní",J286,0)</f>
        <v>0</v>
      </c>
      <c r="BF286" s="231">
        <f>IF(N286="snížená",J286,0)</f>
        <v>0</v>
      </c>
      <c r="BG286" s="231">
        <f>IF(N286="zákl. přenesená",J286,0)</f>
        <v>0</v>
      </c>
      <c r="BH286" s="231">
        <f>IF(N286="sníž. přenesená",J286,0)</f>
        <v>0</v>
      </c>
      <c r="BI286" s="231">
        <f>IF(N286="nulová",J286,0)</f>
        <v>0</v>
      </c>
      <c r="BJ286" s="23" t="s">
        <v>79</v>
      </c>
      <c r="BK286" s="231">
        <f>ROUND(I286*H286,2)</f>
        <v>0</v>
      </c>
      <c r="BL286" s="23" t="s">
        <v>175</v>
      </c>
      <c r="BM286" s="23" t="s">
        <v>1767</v>
      </c>
    </row>
    <row r="287" s="1" customFormat="1" ht="16.5" customHeight="1">
      <c r="B287" s="45"/>
      <c r="C287" s="220" t="s">
        <v>1361</v>
      </c>
      <c r="D287" s="220" t="s">
        <v>170</v>
      </c>
      <c r="E287" s="221" t="s">
        <v>1768</v>
      </c>
      <c r="F287" s="222" t="s">
        <v>1769</v>
      </c>
      <c r="G287" s="223" t="s">
        <v>780</v>
      </c>
      <c r="H287" s="224">
        <v>1</v>
      </c>
      <c r="I287" s="225"/>
      <c r="J287" s="226">
        <f>ROUND(I287*H287,2)</f>
        <v>0</v>
      </c>
      <c r="K287" s="222" t="s">
        <v>21</v>
      </c>
      <c r="L287" s="71"/>
      <c r="M287" s="227" t="s">
        <v>21</v>
      </c>
      <c r="N287" s="228" t="s">
        <v>42</v>
      </c>
      <c r="O287" s="46"/>
      <c r="P287" s="229">
        <f>O287*H287</f>
        <v>0</v>
      </c>
      <c r="Q287" s="229">
        <v>0</v>
      </c>
      <c r="R287" s="229">
        <f>Q287*H287</f>
        <v>0</v>
      </c>
      <c r="S287" s="229">
        <v>0</v>
      </c>
      <c r="T287" s="230">
        <f>S287*H287</f>
        <v>0</v>
      </c>
      <c r="AR287" s="23" t="s">
        <v>175</v>
      </c>
      <c r="AT287" s="23" t="s">
        <v>170</v>
      </c>
      <c r="AU287" s="23" t="s">
        <v>81</v>
      </c>
      <c r="AY287" s="23" t="s">
        <v>168</v>
      </c>
      <c r="BE287" s="231">
        <f>IF(N287="základní",J287,0)</f>
        <v>0</v>
      </c>
      <c r="BF287" s="231">
        <f>IF(N287="snížená",J287,0)</f>
        <v>0</v>
      </c>
      <c r="BG287" s="231">
        <f>IF(N287="zákl. přenesená",J287,0)</f>
        <v>0</v>
      </c>
      <c r="BH287" s="231">
        <f>IF(N287="sníž. přenesená",J287,0)</f>
        <v>0</v>
      </c>
      <c r="BI287" s="231">
        <f>IF(N287="nulová",J287,0)</f>
        <v>0</v>
      </c>
      <c r="BJ287" s="23" t="s">
        <v>79</v>
      </c>
      <c r="BK287" s="231">
        <f>ROUND(I287*H287,2)</f>
        <v>0</v>
      </c>
      <c r="BL287" s="23" t="s">
        <v>175</v>
      </c>
      <c r="BM287" s="23" t="s">
        <v>1770</v>
      </c>
    </row>
    <row r="288" s="1" customFormat="1" ht="16.5" customHeight="1">
      <c r="B288" s="45"/>
      <c r="C288" s="257" t="s">
        <v>1365</v>
      </c>
      <c r="D288" s="257" t="s">
        <v>259</v>
      </c>
      <c r="E288" s="258" t="s">
        <v>1771</v>
      </c>
      <c r="F288" s="259" t="s">
        <v>1772</v>
      </c>
      <c r="G288" s="260" t="s">
        <v>205</v>
      </c>
      <c r="H288" s="261">
        <v>12.5</v>
      </c>
      <c r="I288" s="262"/>
      <c r="J288" s="263">
        <f>ROUND(I288*H288,2)</f>
        <v>0</v>
      </c>
      <c r="K288" s="259" t="s">
        <v>21</v>
      </c>
      <c r="L288" s="264"/>
      <c r="M288" s="265" t="s">
        <v>21</v>
      </c>
      <c r="N288" s="266" t="s">
        <v>42</v>
      </c>
      <c r="O288" s="46"/>
      <c r="P288" s="229">
        <f>O288*H288</f>
        <v>0</v>
      </c>
      <c r="Q288" s="229">
        <v>0</v>
      </c>
      <c r="R288" s="229">
        <f>Q288*H288</f>
        <v>0</v>
      </c>
      <c r="S288" s="229">
        <v>0</v>
      </c>
      <c r="T288" s="230">
        <f>S288*H288</f>
        <v>0</v>
      </c>
      <c r="AR288" s="23" t="s">
        <v>208</v>
      </c>
      <c r="AT288" s="23" t="s">
        <v>259</v>
      </c>
      <c r="AU288" s="23" t="s">
        <v>81</v>
      </c>
      <c r="AY288" s="23" t="s">
        <v>168</v>
      </c>
      <c r="BE288" s="231">
        <f>IF(N288="základní",J288,0)</f>
        <v>0</v>
      </c>
      <c r="BF288" s="231">
        <f>IF(N288="snížená",J288,0)</f>
        <v>0</v>
      </c>
      <c r="BG288" s="231">
        <f>IF(N288="zákl. přenesená",J288,0)</f>
        <v>0</v>
      </c>
      <c r="BH288" s="231">
        <f>IF(N288="sníž. přenesená",J288,0)</f>
        <v>0</v>
      </c>
      <c r="BI288" s="231">
        <f>IF(N288="nulová",J288,0)</f>
        <v>0</v>
      </c>
      <c r="BJ288" s="23" t="s">
        <v>79</v>
      </c>
      <c r="BK288" s="231">
        <f>ROUND(I288*H288,2)</f>
        <v>0</v>
      </c>
      <c r="BL288" s="23" t="s">
        <v>175</v>
      </c>
      <c r="BM288" s="23" t="s">
        <v>1773</v>
      </c>
    </row>
    <row r="289" s="1" customFormat="1" ht="25.5" customHeight="1">
      <c r="B289" s="45"/>
      <c r="C289" s="220" t="s">
        <v>1369</v>
      </c>
      <c r="D289" s="220" t="s">
        <v>170</v>
      </c>
      <c r="E289" s="221" t="s">
        <v>811</v>
      </c>
      <c r="F289" s="222" t="s">
        <v>1774</v>
      </c>
      <c r="G289" s="223" t="s">
        <v>800</v>
      </c>
      <c r="H289" s="224">
        <v>36</v>
      </c>
      <c r="I289" s="225"/>
      <c r="J289" s="226">
        <f>ROUND(I289*H289,2)</f>
        <v>0</v>
      </c>
      <c r="K289" s="222" t="s">
        <v>21</v>
      </c>
      <c r="L289" s="71"/>
      <c r="M289" s="227" t="s">
        <v>21</v>
      </c>
      <c r="N289" s="228" t="s">
        <v>42</v>
      </c>
      <c r="O289" s="46"/>
      <c r="P289" s="229">
        <f>O289*H289</f>
        <v>0</v>
      </c>
      <c r="Q289" s="229">
        <v>0</v>
      </c>
      <c r="R289" s="229">
        <f>Q289*H289</f>
        <v>0</v>
      </c>
      <c r="S289" s="229">
        <v>0</v>
      </c>
      <c r="T289" s="230">
        <f>S289*H289</f>
        <v>0</v>
      </c>
      <c r="AR289" s="23" t="s">
        <v>175</v>
      </c>
      <c r="AT289" s="23" t="s">
        <v>170</v>
      </c>
      <c r="AU289" s="23" t="s">
        <v>81</v>
      </c>
      <c r="AY289" s="23" t="s">
        <v>168</v>
      </c>
      <c r="BE289" s="231">
        <f>IF(N289="základní",J289,0)</f>
        <v>0</v>
      </c>
      <c r="BF289" s="231">
        <f>IF(N289="snížená",J289,0)</f>
        <v>0</v>
      </c>
      <c r="BG289" s="231">
        <f>IF(N289="zákl. přenesená",J289,0)</f>
        <v>0</v>
      </c>
      <c r="BH289" s="231">
        <f>IF(N289="sníž. přenesená",J289,0)</f>
        <v>0</v>
      </c>
      <c r="BI289" s="231">
        <f>IF(N289="nulová",J289,0)</f>
        <v>0</v>
      </c>
      <c r="BJ289" s="23" t="s">
        <v>79</v>
      </c>
      <c r="BK289" s="231">
        <f>ROUND(I289*H289,2)</f>
        <v>0</v>
      </c>
      <c r="BL289" s="23" t="s">
        <v>175</v>
      </c>
      <c r="BM289" s="23" t="s">
        <v>1775</v>
      </c>
    </row>
    <row r="290" s="1" customFormat="1" ht="16.5" customHeight="1">
      <c r="B290" s="45"/>
      <c r="C290" s="257" t="s">
        <v>1373</v>
      </c>
      <c r="D290" s="257" t="s">
        <v>259</v>
      </c>
      <c r="E290" s="258" t="s">
        <v>814</v>
      </c>
      <c r="F290" s="259" t="s">
        <v>1776</v>
      </c>
      <c r="G290" s="260" t="s">
        <v>1777</v>
      </c>
      <c r="H290" s="261">
        <v>36</v>
      </c>
      <c r="I290" s="262"/>
      <c r="J290" s="263">
        <f>ROUND(I290*H290,2)</f>
        <v>0</v>
      </c>
      <c r="K290" s="259" t="s">
        <v>21</v>
      </c>
      <c r="L290" s="264"/>
      <c r="M290" s="265" t="s">
        <v>21</v>
      </c>
      <c r="N290" s="266" t="s">
        <v>42</v>
      </c>
      <c r="O290" s="46"/>
      <c r="P290" s="229">
        <f>O290*H290</f>
        <v>0</v>
      </c>
      <c r="Q290" s="229">
        <v>0</v>
      </c>
      <c r="R290" s="229">
        <f>Q290*H290</f>
        <v>0</v>
      </c>
      <c r="S290" s="229">
        <v>0</v>
      </c>
      <c r="T290" s="230">
        <f>S290*H290</f>
        <v>0</v>
      </c>
      <c r="AR290" s="23" t="s">
        <v>208</v>
      </c>
      <c r="AT290" s="23" t="s">
        <v>259</v>
      </c>
      <c r="AU290" s="23" t="s">
        <v>81</v>
      </c>
      <c r="AY290" s="23" t="s">
        <v>168</v>
      </c>
      <c r="BE290" s="231">
        <f>IF(N290="základní",J290,0)</f>
        <v>0</v>
      </c>
      <c r="BF290" s="231">
        <f>IF(N290="snížená",J290,0)</f>
        <v>0</v>
      </c>
      <c r="BG290" s="231">
        <f>IF(N290="zákl. přenesená",J290,0)</f>
        <v>0</v>
      </c>
      <c r="BH290" s="231">
        <f>IF(N290="sníž. přenesená",J290,0)</f>
        <v>0</v>
      </c>
      <c r="BI290" s="231">
        <f>IF(N290="nulová",J290,0)</f>
        <v>0</v>
      </c>
      <c r="BJ290" s="23" t="s">
        <v>79</v>
      </c>
      <c r="BK290" s="231">
        <f>ROUND(I290*H290,2)</f>
        <v>0</v>
      </c>
      <c r="BL290" s="23" t="s">
        <v>175</v>
      </c>
      <c r="BM290" s="23" t="s">
        <v>1778</v>
      </c>
    </row>
    <row r="291" s="1" customFormat="1" ht="25.5" customHeight="1">
      <c r="B291" s="45"/>
      <c r="C291" s="220" t="s">
        <v>1378</v>
      </c>
      <c r="D291" s="220" t="s">
        <v>170</v>
      </c>
      <c r="E291" s="221" t="s">
        <v>817</v>
      </c>
      <c r="F291" s="222" t="s">
        <v>1779</v>
      </c>
      <c r="G291" s="223" t="s">
        <v>1207</v>
      </c>
      <c r="H291" s="224">
        <v>10</v>
      </c>
      <c r="I291" s="225"/>
      <c r="J291" s="226">
        <f>ROUND(I291*H291,2)</f>
        <v>0</v>
      </c>
      <c r="K291" s="222" t="s">
        <v>21</v>
      </c>
      <c r="L291" s="71"/>
      <c r="M291" s="227" t="s">
        <v>21</v>
      </c>
      <c r="N291" s="228" t="s">
        <v>42</v>
      </c>
      <c r="O291" s="46"/>
      <c r="P291" s="229">
        <f>O291*H291</f>
        <v>0</v>
      </c>
      <c r="Q291" s="229">
        <v>0</v>
      </c>
      <c r="R291" s="229">
        <f>Q291*H291</f>
        <v>0</v>
      </c>
      <c r="S291" s="229">
        <v>0</v>
      </c>
      <c r="T291" s="230">
        <f>S291*H291</f>
        <v>0</v>
      </c>
      <c r="AR291" s="23" t="s">
        <v>175</v>
      </c>
      <c r="AT291" s="23" t="s">
        <v>170</v>
      </c>
      <c r="AU291" s="23" t="s">
        <v>81</v>
      </c>
      <c r="AY291" s="23" t="s">
        <v>168</v>
      </c>
      <c r="BE291" s="231">
        <f>IF(N291="základní",J291,0)</f>
        <v>0</v>
      </c>
      <c r="BF291" s="231">
        <f>IF(N291="snížená",J291,0)</f>
        <v>0</v>
      </c>
      <c r="BG291" s="231">
        <f>IF(N291="zákl. přenesená",J291,0)</f>
        <v>0</v>
      </c>
      <c r="BH291" s="231">
        <f>IF(N291="sníž. přenesená",J291,0)</f>
        <v>0</v>
      </c>
      <c r="BI291" s="231">
        <f>IF(N291="nulová",J291,0)</f>
        <v>0</v>
      </c>
      <c r="BJ291" s="23" t="s">
        <v>79</v>
      </c>
      <c r="BK291" s="231">
        <f>ROUND(I291*H291,2)</f>
        <v>0</v>
      </c>
      <c r="BL291" s="23" t="s">
        <v>175</v>
      </c>
      <c r="BM291" s="23" t="s">
        <v>1780</v>
      </c>
    </row>
    <row r="292" s="1" customFormat="1" ht="25.5" customHeight="1">
      <c r="B292" s="45"/>
      <c r="C292" s="220" t="s">
        <v>1382</v>
      </c>
      <c r="D292" s="220" t="s">
        <v>170</v>
      </c>
      <c r="E292" s="221" t="s">
        <v>820</v>
      </c>
      <c r="F292" s="222" t="s">
        <v>1781</v>
      </c>
      <c r="G292" s="223" t="s">
        <v>800</v>
      </c>
      <c r="H292" s="224">
        <v>1</v>
      </c>
      <c r="I292" s="225"/>
      <c r="J292" s="226">
        <f>ROUND(I292*H292,2)</f>
        <v>0</v>
      </c>
      <c r="K292" s="222" t="s">
        <v>21</v>
      </c>
      <c r="L292" s="71"/>
      <c r="M292" s="227" t="s">
        <v>21</v>
      </c>
      <c r="N292" s="228" t="s">
        <v>42</v>
      </c>
      <c r="O292" s="46"/>
      <c r="P292" s="229">
        <f>O292*H292</f>
        <v>0</v>
      </c>
      <c r="Q292" s="229">
        <v>0</v>
      </c>
      <c r="R292" s="229">
        <f>Q292*H292</f>
        <v>0</v>
      </c>
      <c r="S292" s="229">
        <v>0</v>
      </c>
      <c r="T292" s="230">
        <f>S292*H292</f>
        <v>0</v>
      </c>
      <c r="AR292" s="23" t="s">
        <v>175</v>
      </c>
      <c r="AT292" s="23" t="s">
        <v>170</v>
      </c>
      <c r="AU292" s="23" t="s">
        <v>81</v>
      </c>
      <c r="AY292" s="23" t="s">
        <v>168</v>
      </c>
      <c r="BE292" s="231">
        <f>IF(N292="základní",J292,0)</f>
        <v>0</v>
      </c>
      <c r="BF292" s="231">
        <f>IF(N292="snížená",J292,0)</f>
        <v>0</v>
      </c>
      <c r="BG292" s="231">
        <f>IF(N292="zákl. přenesená",J292,0)</f>
        <v>0</v>
      </c>
      <c r="BH292" s="231">
        <f>IF(N292="sníž. přenesená",J292,0)</f>
        <v>0</v>
      </c>
      <c r="BI292" s="231">
        <f>IF(N292="nulová",J292,0)</f>
        <v>0</v>
      </c>
      <c r="BJ292" s="23" t="s">
        <v>79</v>
      </c>
      <c r="BK292" s="231">
        <f>ROUND(I292*H292,2)</f>
        <v>0</v>
      </c>
      <c r="BL292" s="23" t="s">
        <v>175</v>
      </c>
      <c r="BM292" s="23" t="s">
        <v>1782</v>
      </c>
    </row>
    <row r="293" s="1" customFormat="1" ht="16.5" customHeight="1">
      <c r="B293" s="45"/>
      <c r="C293" s="220" t="s">
        <v>1386</v>
      </c>
      <c r="D293" s="220" t="s">
        <v>170</v>
      </c>
      <c r="E293" s="221" t="s">
        <v>823</v>
      </c>
      <c r="F293" s="222" t="s">
        <v>1783</v>
      </c>
      <c r="G293" s="223" t="s">
        <v>235</v>
      </c>
      <c r="H293" s="224">
        <v>19.449999999999999</v>
      </c>
      <c r="I293" s="225"/>
      <c r="J293" s="226">
        <f>ROUND(I293*H293,2)</f>
        <v>0</v>
      </c>
      <c r="K293" s="222" t="s">
        <v>21</v>
      </c>
      <c r="L293" s="71"/>
      <c r="M293" s="227" t="s">
        <v>21</v>
      </c>
      <c r="N293" s="228" t="s">
        <v>42</v>
      </c>
      <c r="O293" s="46"/>
      <c r="P293" s="229">
        <f>O293*H293</f>
        <v>0</v>
      </c>
      <c r="Q293" s="229">
        <v>0</v>
      </c>
      <c r="R293" s="229">
        <f>Q293*H293</f>
        <v>0</v>
      </c>
      <c r="S293" s="229">
        <v>0</v>
      </c>
      <c r="T293" s="230">
        <f>S293*H293</f>
        <v>0</v>
      </c>
      <c r="AR293" s="23" t="s">
        <v>175</v>
      </c>
      <c r="AT293" s="23" t="s">
        <v>170</v>
      </c>
      <c r="AU293" s="23" t="s">
        <v>81</v>
      </c>
      <c r="AY293" s="23" t="s">
        <v>168</v>
      </c>
      <c r="BE293" s="231">
        <f>IF(N293="základní",J293,0)</f>
        <v>0</v>
      </c>
      <c r="BF293" s="231">
        <f>IF(N293="snížená",J293,0)</f>
        <v>0</v>
      </c>
      <c r="BG293" s="231">
        <f>IF(N293="zákl. přenesená",J293,0)</f>
        <v>0</v>
      </c>
      <c r="BH293" s="231">
        <f>IF(N293="sníž. přenesená",J293,0)</f>
        <v>0</v>
      </c>
      <c r="BI293" s="231">
        <f>IF(N293="nulová",J293,0)</f>
        <v>0</v>
      </c>
      <c r="BJ293" s="23" t="s">
        <v>79</v>
      </c>
      <c r="BK293" s="231">
        <f>ROUND(I293*H293,2)</f>
        <v>0</v>
      </c>
      <c r="BL293" s="23" t="s">
        <v>175</v>
      </c>
      <c r="BM293" s="23" t="s">
        <v>1784</v>
      </c>
    </row>
    <row r="294" s="11" customFormat="1">
      <c r="B294" s="235"/>
      <c r="C294" s="236"/>
      <c r="D294" s="232" t="s">
        <v>182</v>
      </c>
      <c r="E294" s="237" t="s">
        <v>21</v>
      </c>
      <c r="F294" s="238" t="s">
        <v>1785</v>
      </c>
      <c r="G294" s="236"/>
      <c r="H294" s="239">
        <v>19.449999999999999</v>
      </c>
      <c r="I294" s="240"/>
      <c r="J294" s="236"/>
      <c r="K294" s="236"/>
      <c r="L294" s="241"/>
      <c r="M294" s="242"/>
      <c r="N294" s="243"/>
      <c r="O294" s="243"/>
      <c r="P294" s="243"/>
      <c r="Q294" s="243"/>
      <c r="R294" s="243"/>
      <c r="S294" s="243"/>
      <c r="T294" s="244"/>
      <c r="AT294" s="245" t="s">
        <v>182</v>
      </c>
      <c r="AU294" s="245" t="s">
        <v>81</v>
      </c>
      <c r="AV294" s="11" t="s">
        <v>81</v>
      </c>
      <c r="AW294" s="11" t="s">
        <v>34</v>
      </c>
      <c r="AX294" s="11" t="s">
        <v>71</v>
      </c>
      <c r="AY294" s="245" t="s">
        <v>168</v>
      </c>
    </row>
    <row r="295" s="12" customFormat="1">
      <c r="B295" s="246"/>
      <c r="C295" s="247"/>
      <c r="D295" s="232" t="s">
        <v>182</v>
      </c>
      <c r="E295" s="248" t="s">
        <v>21</v>
      </c>
      <c r="F295" s="249" t="s">
        <v>184</v>
      </c>
      <c r="G295" s="247"/>
      <c r="H295" s="250">
        <v>19.449999999999999</v>
      </c>
      <c r="I295" s="251"/>
      <c r="J295" s="247"/>
      <c r="K295" s="247"/>
      <c r="L295" s="252"/>
      <c r="M295" s="253"/>
      <c r="N295" s="254"/>
      <c r="O295" s="254"/>
      <c r="P295" s="254"/>
      <c r="Q295" s="254"/>
      <c r="R295" s="254"/>
      <c r="S295" s="254"/>
      <c r="T295" s="255"/>
      <c r="AT295" s="256" t="s">
        <v>182</v>
      </c>
      <c r="AU295" s="256" t="s">
        <v>81</v>
      </c>
      <c r="AV295" s="12" t="s">
        <v>175</v>
      </c>
      <c r="AW295" s="12" t="s">
        <v>34</v>
      </c>
      <c r="AX295" s="12" t="s">
        <v>79</v>
      </c>
      <c r="AY295" s="256" t="s">
        <v>168</v>
      </c>
    </row>
    <row r="296" s="1" customFormat="1" ht="16.5" customHeight="1">
      <c r="B296" s="45"/>
      <c r="C296" s="220" t="s">
        <v>1390</v>
      </c>
      <c r="D296" s="220" t="s">
        <v>170</v>
      </c>
      <c r="E296" s="221" t="s">
        <v>826</v>
      </c>
      <c r="F296" s="222" t="s">
        <v>1786</v>
      </c>
      <c r="G296" s="223" t="s">
        <v>235</v>
      </c>
      <c r="H296" s="224">
        <v>13.699999999999999</v>
      </c>
      <c r="I296" s="225"/>
      <c r="J296" s="226">
        <f>ROUND(I296*H296,2)</f>
        <v>0</v>
      </c>
      <c r="K296" s="222" t="s">
        <v>21</v>
      </c>
      <c r="L296" s="71"/>
      <c r="M296" s="227" t="s">
        <v>21</v>
      </c>
      <c r="N296" s="228" t="s">
        <v>42</v>
      </c>
      <c r="O296" s="46"/>
      <c r="P296" s="229">
        <f>O296*H296</f>
        <v>0</v>
      </c>
      <c r="Q296" s="229">
        <v>0</v>
      </c>
      <c r="R296" s="229">
        <f>Q296*H296</f>
        <v>0</v>
      </c>
      <c r="S296" s="229">
        <v>0</v>
      </c>
      <c r="T296" s="230">
        <f>S296*H296</f>
        <v>0</v>
      </c>
      <c r="AR296" s="23" t="s">
        <v>175</v>
      </c>
      <c r="AT296" s="23" t="s">
        <v>170</v>
      </c>
      <c r="AU296" s="23" t="s">
        <v>81</v>
      </c>
      <c r="AY296" s="23" t="s">
        <v>168</v>
      </c>
      <c r="BE296" s="231">
        <f>IF(N296="základní",J296,0)</f>
        <v>0</v>
      </c>
      <c r="BF296" s="231">
        <f>IF(N296="snížená",J296,0)</f>
        <v>0</v>
      </c>
      <c r="BG296" s="231">
        <f>IF(N296="zákl. přenesená",J296,0)</f>
        <v>0</v>
      </c>
      <c r="BH296" s="231">
        <f>IF(N296="sníž. přenesená",J296,0)</f>
        <v>0</v>
      </c>
      <c r="BI296" s="231">
        <f>IF(N296="nulová",J296,0)</f>
        <v>0</v>
      </c>
      <c r="BJ296" s="23" t="s">
        <v>79</v>
      </c>
      <c r="BK296" s="231">
        <f>ROUND(I296*H296,2)</f>
        <v>0</v>
      </c>
      <c r="BL296" s="23" t="s">
        <v>175</v>
      </c>
      <c r="BM296" s="23" t="s">
        <v>1787</v>
      </c>
    </row>
    <row r="297" s="1" customFormat="1" ht="16.5" customHeight="1">
      <c r="B297" s="45"/>
      <c r="C297" s="220" t="s">
        <v>1394</v>
      </c>
      <c r="D297" s="220" t="s">
        <v>170</v>
      </c>
      <c r="E297" s="221" t="s">
        <v>829</v>
      </c>
      <c r="F297" s="222" t="s">
        <v>1788</v>
      </c>
      <c r="G297" s="223" t="s">
        <v>780</v>
      </c>
      <c r="H297" s="224">
        <v>1</v>
      </c>
      <c r="I297" s="225"/>
      <c r="J297" s="226">
        <f>ROUND(I297*H297,2)</f>
        <v>0</v>
      </c>
      <c r="K297" s="222" t="s">
        <v>21</v>
      </c>
      <c r="L297" s="71"/>
      <c r="M297" s="227" t="s">
        <v>21</v>
      </c>
      <c r="N297" s="228" t="s">
        <v>42</v>
      </c>
      <c r="O297" s="46"/>
      <c r="P297" s="229">
        <f>O297*H297</f>
        <v>0</v>
      </c>
      <c r="Q297" s="229">
        <v>0</v>
      </c>
      <c r="R297" s="229">
        <f>Q297*H297</f>
        <v>0</v>
      </c>
      <c r="S297" s="229">
        <v>0</v>
      </c>
      <c r="T297" s="230">
        <f>S297*H297</f>
        <v>0</v>
      </c>
      <c r="AR297" s="23" t="s">
        <v>175</v>
      </c>
      <c r="AT297" s="23" t="s">
        <v>170</v>
      </c>
      <c r="AU297" s="23" t="s">
        <v>81</v>
      </c>
      <c r="AY297" s="23" t="s">
        <v>168</v>
      </c>
      <c r="BE297" s="231">
        <f>IF(N297="základní",J297,0)</f>
        <v>0</v>
      </c>
      <c r="BF297" s="231">
        <f>IF(N297="snížená",J297,0)</f>
        <v>0</v>
      </c>
      <c r="BG297" s="231">
        <f>IF(N297="zákl. přenesená",J297,0)</f>
        <v>0</v>
      </c>
      <c r="BH297" s="231">
        <f>IF(N297="sníž. přenesená",J297,0)</f>
        <v>0</v>
      </c>
      <c r="BI297" s="231">
        <f>IF(N297="nulová",J297,0)</f>
        <v>0</v>
      </c>
      <c r="BJ297" s="23" t="s">
        <v>79</v>
      </c>
      <c r="BK297" s="231">
        <f>ROUND(I297*H297,2)</f>
        <v>0</v>
      </c>
      <c r="BL297" s="23" t="s">
        <v>175</v>
      </c>
      <c r="BM297" s="23" t="s">
        <v>1789</v>
      </c>
    </row>
    <row r="298" s="10" customFormat="1" ht="29.88" customHeight="1">
      <c r="B298" s="204"/>
      <c r="C298" s="205"/>
      <c r="D298" s="206" t="s">
        <v>70</v>
      </c>
      <c r="E298" s="218" t="s">
        <v>364</v>
      </c>
      <c r="F298" s="218" t="s">
        <v>365</v>
      </c>
      <c r="G298" s="205"/>
      <c r="H298" s="205"/>
      <c r="I298" s="208"/>
      <c r="J298" s="219">
        <f>BK298</f>
        <v>0</v>
      </c>
      <c r="K298" s="205"/>
      <c r="L298" s="210"/>
      <c r="M298" s="211"/>
      <c r="N298" s="212"/>
      <c r="O298" s="212"/>
      <c r="P298" s="213">
        <f>SUM(P299:P301)</f>
        <v>0</v>
      </c>
      <c r="Q298" s="212"/>
      <c r="R298" s="213">
        <f>SUM(R299:R301)</f>
        <v>0</v>
      </c>
      <c r="S298" s="212"/>
      <c r="T298" s="214">
        <f>SUM(T299:T301)</f>
        <v>0</v>
      </c>
      <c r="AR298" s="215" t="s">
        <v>79</v>
      </c>
      <c r="AT298" s="216" t="s">
        <v>70</v>
      </c>
      <c r="AU298" s="216" t="s">
        <v>79</v>
      </c>
      <c r="AY298" s="215" t="s">
        <v>168</v>
      </c>
      <c r="BK298" s="217">
        <f>SUM(BK299:BK301)</f>
        <v>0</v>
      </c>
    </row>
    <row r="299" s="1" customFormat="1" ht="25.5" customHeight="1">
      <c r="B299" s="45"/>
      <c r="C299" s="220" t="s">
        <v>1398</v>
      </c>
      <c r="D299" s="220" t="s">
        <v>170</v>
      </c>
      <c r="E299" s="221" t="s">
        <v>1790</v>
      </c>
      <c r="F299" s="222" t="s">
        <v>1791</v>
      </c>
      <c r="G299" s="223" t="s">
        <v>235</v>
      </c>
      <c r="H299" s="224">
        <v>214</v>
      </c>
      <c r="I299" s="225"/>
      <c r="J299" s="226">
        <f>ROUND(I299*H299,2)</f>
        <v>0</v>
      </c>
      <c r="K299" s="222" t="s">
        <v>174</v>
      </c>
      <c r="L299" s="71"/>
      <c r="M299" s="227" t="s">
        <v>21</v>
      </c>
      <c r="N299" s="228" t="s">
        <v>42</v>
      </c>
      <c r="O299" s="46"/>
      <c r="P299" s="229">
        <f>O299*H299</f>
        <v>0</v>
      </c>
      <c r="Q299" s="229">
        <v>0</v>
      </c>
      <c r="R299" s="229">
        <f>Q299*H299</f>
        <v>0</v>
      </c>
      <c r="S299" s="229">
        <v>0</v>
      </c>
      <c r="T299" s="230">
        <f>S299*H299</f>
        <v>0</v>
      </c>
      <c r="AR299" s="23" t="s">
        <v>175</v>
      </c>
      <c r="AT299" s="23" t="s">
        <v>170</v>
      </c>
      <c r="AU299" s="23" t="s">
        <v>81</v>
      </c>
      <c r="AY299" s="23" t="s">
        <v>168</v>
      </c>
      <c r="BE299" s="231">
        <f>IF(N299="základní",J299,0)</f>
        <v>0</v>
      </c>
      <c r="BF299" s="231">
        <f>IF(N299="snížená",J299,0)</f>
        <v>0</v>
      </c>
      <c r="BG299" s="231">
        <f>IF(N299="zákl. přenesená",J299,0)</f>
        <v>0</v>
      </c>
      <c r="BH299" s="231">
        <f>IF(N299="sníž. přenesená",J299,0)</f>
        <v>0</v>
      </c>
      <c r="BI299" s="231">
        <f>IF(N299="nulová",J299,0)</f>
        <v>0</v>
      </c>
      <c r="BJ299" s="23" t="s">
        <v>79</v>
      </c>
      <c r="BK299" s="231">
        <f>ROUND(I299*H299,2)</f>
        <v>0</v>
      </c>
      <c r="BL299" s="23" t="s">
        <v>175</v>
      </c>
      <c r="BM299" s="23" t="s">
        <v>1792</v>
      </c>
    </row>
    <row r="300" s="11" customFormat="1">
      <c r="B300" s="235"/>
      <c r="C300" s="236"/>
      <c r="D300" s="232" t="s">
        <v>182</v>
      </c>
      <c r="E300" s="237" t="s">
        <v>21</v>
      </c>
      <c r="F300" s="238" t="s">
        <v>1793</v>
      </c>
      <c r="G300" s="236"/>
      <c r="H300" s="239">
        <v>214</v>
      </c>
      <c r="I300" s="240"/>
      <c r="J300" s="236"/>
      <c r="K300" s="236"/>
      <c r="L300" s="241"/>
      <c r="M300" s="242"/>
      <c r="N300" s="243"/>
      <c r="O300" s="243"/>
      <c r="P300" s="243"/>
      <c r="Q300" s="243"/>
      <c r="R300" s="243"/>
      <c r="S300" s="243"/>
      <c r="T300" s="244"/>
      <c r="AT300" s="245" t="s">
        <v>182</v>
      </c>
      <c r="AU300" s="245" t="s">
        <v>81</v>
      </c>
      <c r="AV300" s="11" t="s">
        <v>81</v>
      </c>
      <c r="AW300" s="11" t="s">
        <v>34</v>
      </c>
      <c r="AX300" s="11" t="s">
        <v>71</v>
      </c>
      <c r="AY300" s="245" t="s">
        <v>168</v>
      </c>
    </row>
    <row r="301" s="12" customFormat="1">
      <c r="B301" s="246"/>
      <c r="C301" s="247"/>
      <c r="D301" s="232" t="s">
        <v>182</v>
      </c>
      <c r="E301" s="248" t="s">
        <v>21</v>
      </c>
      <c r="F301" s="249" t="s">
        <v>184</v>
      </c>
      <c r="G301" s="247"/>
      <c r="H301" s="250">
        <v>214</v>
      </c>
      <c r="I301" s="251"/>
      <c r="J301" s="247"/>
      <c r="K301" s="247"/>
      <c r="L301" s="252"/>
      <c r="M301" s="273"/>
      <c r="N301" s="274"/>
      <c r="O301" s="274"/>
      <c r="P301" s="274"/>
      <c r="Q301" s="274"/>
      <c r="R301" s="274"/>
      <c r="S301" s="274"/>
      <c r="T301" s="275"/>
      <c r="AT301" s="256" t="s">
        <v>182</v>
      </c>
      <c r="AU301" s="256" t="s">
        <v>81</v>
      </c>
      <c r="AV301" s="12" t="s">
        <v>175</v>
      </c>
      <c r="AW301" s="12" t="s">
        <v>34</v>
      </c>
      <c r="AX301" s="12" t="s">
        <v>79</v>
      </c>
      <c r="AY301" s="256" t="s">
        <v>168</v>
      </c>
    </row>
    <row r="302" s="1" customFormat="1" ht="6.96" customHeight="1">
      <c r="B302" s="66"/>
      <c r="C302" s="67"/>
      <c r="D302" s="67"/>
      <c r="E302" s="67"/>
      <c r="F302" s="67"/>
      <c r="G302" s="67"/>
      <c r="H302" s="67"/>
      <c r="I302" s="165"/>
      <c r="J302" s="67"/>
      <c r="K302" s="67"/>
      <c r="L302" s="71"/>
    </row>
  </sheetData>
  <sheetProtection sheet="1" autoFilter="0" formatColumns="0" formatRows="0" objects="1" scenarios="1" spinCount="100000" saltValue="WECBVYuDrcWmnybsSY0IsHi6HrxalxoHWC9oS96UHUn25vY0LgHZd+JwgmM7GvClDT9PP8ziY8y+lxICAmNuWw==" hashValue="nkPytR1vgIR+GlxhZRxNON5IKQQBtnbN9LY5/+UjgQrcQbd5R1iPe/xDi2NBSDmqI+gwkJd8RzWRAbe7BBOHJQ==" algorithmName="SHA-512" password="CC35"/>
  <autoFilter ref="C78:K301"/>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2018-08-06T12:48:08Z</dcterms:created>
  <dcterms:modified xsi:type="dcterms:W3CDTF">2018-08-06T12:48:35Z</dcterms:modified>
</cp:coreProperties>
</file>